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Y:\ATTIVITA'\PUBBLICAZIONE DATI\BOLLETTINO\31 ottobre 2018\"/>
    </mc:Choice>
  </mc:AlternateContent>
  <bookViews>
    <workbookView xWindow="0" yWindow="465" windowWidth="28800" windowHeight="15990" firstSheet="3" activeTab="4"/>
  </bookViews>
  <sheets>
    <sheet name="Tabella 1" sheetId="1" r:id="rId1"/>
    <sheet name="Tabella 2" sheetId="2" r:id="rId2"/>
    <sheet name="Tabella 3" sheetId="3" r:id="rId3"/>
    <sheet name="Tabella 4" sheetId="4" r:id="rId4"/>
    <sheet name="Tabella 5" sheetId="5" r:id="rId5"/>
    <sheet name="Tabella 6" sheetId="7" r:id="rId6"/>
    <sheet name="Tabella 7" sheetId="8" r:id="rId7"/>
    <sheet name="Tabella 8" sheetId="10" r:id="rId8"/>
    <sheet name="Tabella 9" sheetId="11" r:id="rId9"/>
    <sheet name="Tabella 10" sheetId="13" r:id="rId10"/>
    <sheet name="Tabella 11" sheetId="14" r:id="rId11"/>
    <sheet name="Tabella 12" sheetId="17" r:id="rId12"/>
    <sheet name="Tabella 13" sheetId="18" r:id="rId13"/>
    <sheet name="Tabella 14" sheetId="16" r:id="rId14"/>
  </sheets>
  <definedNames>
    <definedName name="_Toc520960735" localSheetId="0">'Tabella 1'!$A$1</definedName>
    <definedName name="_Toc520960738" localSheetId="3">'Tabella 4'!$A$1</definedName>
    <definedName name="_Toc520960739" localSheetId="4">'Tabella 5'!$A$1</definedName>
    <definedName name="_Toc520960740" localSheetId="5">'Tabella 6'!$A$1</definedName>
    <definedName name="_Toc520960741" localSheetId="6">'Tabella 7'!$A$1</definedName>
    <definedName name="_Toc520960744" localSheetId="9">'Tabella 10'!$A$1</definedName>
    <definedName name="_Toc520960745" localSheetId="10">'Tabella 11'!$A$1</definedName>
    <definedName name="_Toc520960747" localSheetId="12">'Tabella 13'!$A$1</definedName>
    <definedName name="_Toc520960748" localSheetId="13">'Tabella 14'!$A$1</definedName>
    <definedName name="_xlnm.Print_Titles" localSheetId="11">'Tabella 12'!$2:$4</definedName>
    <definedName name="_xlnm.Print_Titles" localSheetId="8">'Tabella 9'!$3:$3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" i="2" l="1"/>
  <c r="B6" i="1"/>
  <c r="B4" i="1"/>
  <c r="F8" i="16"/>
  <c r="E8" i="16"/>
  <c r="H6" i="17"/>
  <c r="J6" i="17"/>
  <c r="E42" i="11"/>
  <c r="C12" i="3"/>
  <c r="B10" i="16"/>
  <c r="D10" i="16"/>
  <c r="C10" i="16"/>
  <c r="E10" i="16"/>
  <c r="F9" i="16"/>
  <c r="E9" i="16"/>
  <c r="F6" i="16"/>
  <c r="E6" i="16"/>
  <c r="F5" i="16"/>
  <c r="E5" i="16"/>
  <c r="G11" i="3"/>
  <c r="F11" i="3"/>
  <c r="G10" i="3"/>
  <c r="F10" i="3"/>
  <c r="G9" i="3"/>
  <c r="F9" i="3"/>
  <c r="G8" i="3"/>
  <c r="F8" i="3"/>
  <c r="G7" i="3"/>
  <c r="F7" i="3"/>
  <c r="G6" i="3"/>
  <c r="F6" i="3"/>
  <c r="G5" i="3"/>
  <c r="F5" i="3"/>
  <c r="G4" i="3"/>
  <c r="F4" i="3"/>
  <c r="E12" i="3"/>
  <c r="G12" i="3"/>
  <c r="D12" i="3"/>
  <c r="F12" i="3"/>
  <c r="K44" i="17"/>
  <c r="I44" i="17"/>
  <c r="G48" i="17"/>
  <c r="F48" i="17"/>
  <c r="E48" i="17"/>
  <c r="D48" i="17"/>
  <c r="G47" i="17"/>
  <c r="F47" i="17"/>
  <c r="E47" i="17"/>
  <c r="D47" i="17"/>
  <c r="G46" i="17"/>
  <c r="F46" i="17"/>
  <c r="E46" i="17"/>
  <c r="D46" i="17"/>
  <c r="G43" i="17"/>
  <c r="G49" i="17"/>
  <c r="F43" i="17"/>
  <c r="F49" i="17"/>
  <c r="E43" i="17"/>
  <c r="E49" i="17"/>
  <c r="D43" i="17"/>
  <c r="D49" i="17"/>
  <c r="G32" i="17"/>
  <c r="F32" i="17"/>
  <c r="E32" i="17"/>
  <c r="D32" i="17"/>
  <c r="G39" i="17"/>
  <c r="F39" i="17"/>
  <c r="E39" i="17"/>
  <c r="D39" i="17"/>
  <c r="G35" i="17"/>
  <c r="F35" i="17"/>
  <c r="E35" i="17"/>
  <c r="D35" i="17"/>
  <c r="G28" i="17"/>
  <c r="F28" i="17"/>
  <c r="E28" i="17"/>
  <c r="D28" i="17"/>
  <c r="G24" i="17"/>
  <c r="F24" i="17"/>
  <c r="E24" i="17"/>
  <c r="D24" i="17"/>
  <c r="G21" i="17"/>
  <c r="F21" i="17"/>
  <c r="E21" i="17"/>
  <c r="D21" i="17"/>
  <c r="G19" i="17"/>
  <c r="F19" i="17"/>
  <c r="E19" i="17"/>
  <c r="D19" i="17"/>
  <c r="G15" i="17"/>
  <c r="F15" i="17"/>
  <c r="E15" i="17"/>
  <c r="D15" i="17"/>
  <c r="G11" i="17"/>
  <c r="F11" i="17"/>
  <c r="E11" i="17"/>
  <c r="D11" i="17"/>
  <c r="G7" i="17"/>
  <c r="F7" i="17"/>
  <c r="E7" i="17"/>
  <c r="D7" i="17"/>
  <c r="G5" i="17"/>
  <c r="F5" i="17"/>
  <c r="E5" i="17"/>
  <c r="D5" i="17"/>
  <c r="D15" i="18"/>
  <c r="C15" i="18"/>
  <c r="D45" i="11"/>
  <c r="C45" i="11"/>
  <c r="D44" i="11"/>
  <c r="C44" i="11"/>
  <c r="D40" i="11"/>
  <c r="C40" i="11"/>
  <c r="C37" i="11"/>
  <c r="D37" i="11"/>
  <c r="D34" i="11"/>
  <c r="C34" i="11"/>
  <c r="C31" i="11"/>
  <c r="D31" i="11"/>
  <c r="D28" i="11"/>
  <c r="C28" i="11"/>
  <c r="C25" i="11"/>
  <c r="D25" i="11"/>
  <c r="D22" i="11"/>
  <c r="C22" i="11"/>
  <c r="C19" i="11"/>
  <c r="D19" i="11"/>
  <c r="D16" i="11"/>
  <c r="C16" i="11"/>
  <c r="C13" i="11"/>
  <c r="D13" i="11"/>
  <c r="D10" i="11"/>
  <c r="C10" i="11"/>
  <c r="C7" i="11"/>
  <c r="D7" i="11"/>
  <c r="D4" i="11"/>
  <c r="C4" i="11"/>
  <c r="D15" i="13"/>
  <c r="C15" i="13"/>
  <c r="D21" i="8"/>
  <c r="C21" i="8"/>
  <c r="D20" i="8"/>
  <c r="C20" i="8"/>
  <c r="D16" i="8"/>
  <c r="C16" i="8"/>
  <c r="C13" i="8"/>
  <c r="D13" i="8"/>
  <c r="D10" i="8"/>
  <c r="C10" i="8"/>
  <c r="C7" i="8"/>
  <c r="D7" i="8"/>
  <c r="D4" i="8"/>
  <c r="C4" i="8"/>
  <c r="D16" i="10"/>
  <c r="C16" i="10"/>
  <c r="D15" i="7"/>
  <c r="C15" i="7"/>
  <c r="D15" i="5"/>
  <c r="C15" i="5"/>
  <c r="D14" i="5"/>
  <c r="C14" i="5"/>
  <c r="D10" i="5"/>
  <c r="C10" i="5"/>
  <c r="D7" i="5"/>
  <c r="C7" i="5"/>
  <c r="D4" i="5"/>
  <c r="C4" i="5"/>
  <c r="B17" i="4"/>
  <c r="D17" i="4"/>
  <c r="C17" i="4"/>
  <c r="C43" i="11"/>
  <c r="C19" i="8"/>
  <c r="D19" i="8"/>
  <c r="D13" i="5"/>
  <c r="C13" i="5"/>
  <c r="D45" i="17"/>
  <c r="E45" i="17"/>
  <c r="F45" i="17"/>
  <c r="G45" i="17"/>
  <c r="D43" i="11"/>
  <c r="F10" i="16"/>
  <c r="I43" i="17"/>
  <c r="K43" i="17"/>
  <c r="F5" i="2"/>
  <c r="E5" i="2"/>
  <c r="F4" i="2"/>
  <c r="E4" i="2"/>
  <c r="D6" i="2"/>
  <c r="B6" i="2"/>
  <c r="C6" i="2"/>
  <c r="E6" i="2"/>
  <c r="F6" i="2"/>
  <c r="F15" i="18"/>
  <c r="E15" i="18"/>
  <c r="F14" i="18"/>
  <c r="E14" i="18"/>
  <c r="F13" i="18"/>
  <c r="E13" i="18"/>
  <c r="F12" i="18"/>
  <c r="E12" i="18"/>
  <c r="F11" i="18"/>
  <c r="E11" i="18"/>
  <c r="F10" i="18"/>
  <c r="E10" i="18"/>
  <c r="F9" i="18"/>
  <c r="E9" i="18"/>
  <c r="F8" i="18"/>
  <c r="E8" i="18"/>
  <c r="F7" i="18"/>
  <c r="E7" i="18"/>
  <c r="F6" i="18"/>
  <c r="E6" i="18"/>
  <c r="F5" i="18"/>
  <c r="E5" i="18"/>
  <c r="F4" i="18"/>
  <c r="E4" i="18"/>
  <c r="K49" i="17"/>
  <c r="I49" i="17"/>
  <c r="K48" i="17"/>
  <c r="J48" i="17"/>
  <c r="I48" i="17"/>
  <c r="H48" i="17"/>
  <c r="K47" i="17"/>
  <c r="J47" i="17"/>
  <c r="I47" i="17"/>
  <c r="H47" i="17"/>
  <c r="K46" i="17"/>
  <c r="J46" i="17"/>
  <c r="I46" i="17"/>
  <c r="H46" i="17"/>
  <c r="K45" i="17"/>
  <c r="J45" i="17"/>
  <c r="I45" i="17"/>
  <c r="H45" i="17"/>
  <c r="K42" i="17"/>
  <c r="I42" i="17"/>
  <c r="K41" i="17"/>
  <c r="I41" i="17"/>
  <c r="K40" i="17"/>
  <c r="I40" i="17"/>
  <c r="K39" i="17"/>
  <c r="I39" i="17"/>
  <c r="K38" i="17"/>
  <c r="J38" i="17"/>
  <c r="I38" i="17"/>
  <c r="H38" i="17"/>
  <c r="K37" i="17"/>
  <c r="J37" i="17"/>
  <c r="I37" i="17"/>
  <c r="H37" i="17"/>
  <c r="K36" i="17"/>
  <c r="J36" i="17"/>
  <c r="I36" i="17"/>
  <c r="H36" i="17"/>
  <c r="K35" i="17"/>
  <c r="J35" i="17"/>
  <c r="I35" i="17"/>
  <c r="H35" i="17"/>
  <c r="K34" i="17"/>
  <c r="J34" i="17"/>
  <c r="I34" i="17"/>
  <c r="H34" i="17"/>
  <c r="K33" i="17"/>
  <c r="J33" i="17"/>
  <c r="I33" i="17"/>
  <c r="H33" i="17"/>
  <c r="K32" i="17"/>
  <c r="J32" i="17"/>
  <c r="I32" i="17"/>
  <c r="H32" i="17"/>
  <c r="J31" i="17"/>
  <c r="H31" i="17"/>
  <c r="J30" i="17"/>
  <c r="H30" i="17"/>
  <c r="J29" i="17"/>
  <c r="H29" i="17"/>
  <c r="K28" i="17"/>
  <c r="J28" i="17"/>
  <c r="I28" i="17"/>
  <c r="H28" i="17"/>
  <c r="J27" i="17"/>
  <c r="H27" i="17"/>
  <c r="J26" i="17"/>
  <c r="H26" i="17"/>
  <c r="J25" i="17"/>
  <c r="H25" i="17"/>
  <c r="K24" i="17"/>
  <c r="J24" i="17"/>
  <c r="I24" i="17"/>
  <c r="H24" i="17"/>
  <c r="J23" i="17"/>
  <c r="H23" i="17"/>
  <c r="J22" i="17"/>
  <c r="H22" i="17"/>
  <c r="J21" i="17"/>
  <c r="H21" i="17"/>
  <c r="J20" i="17"/>
  <c r="H20" i="17"/>
  <c r="J19" i="17"/>
  <c r="H19" i="17"/>
  <c r="K18" i="17"/>
  <c r="I18" i="17"/>
  <c r="K17" i="17"/>
  <c r="I17" i="17"/>
  <c r="K16" i="17"/>
  <c r="I16" i="17"/>
  <c r="K15" i="17"/>
  <c r="I15" i="17"/>
  <c r="J14" i="17"/>
  <c r="H14" i="17"/>
  <c r="J13" i="17"/>
  <c r="H13" i="17"/>
  <c r="J12" i="17"/>
  <c r="H12" i="17"/>
  <c r="J11" i="17"/>
  <c r="H11" i="17"/>
  <c r="K10" i="17"/>
  <c r="J10" i="17"/>
  <c r="I10" i="17"/>
  <c r="H10" i="17"/>
  <c r="K9" i="17"/>
  <c r="J9" i="17"/>
  <c r="I9" i="17"/>
  <c r="H9" i="17"/>
  <c r="K8" i="17"/>
  <c r="J8" i="17"/>
  <c r="I8" i="17"/>
  <c r="H8" i="17"/>
  <c r="K7" i="17"/>
  <c r="J7" i="17"/>
  <c r="I7" i="17"/>
  <c r="H7" i="17"/>
  <c r="J5" i="17"/>
  <c r="H5" i="17"/>
  <c r="F15" i="7"/>
  <c r="E15" i="7"/>
  <c r="F14" i="7"/>
  <c r="E14" i="7"/>
  <c r="F13" i="7"/>
  <c r="E13" i="7"/>
  <c r="F12" i="7"/>
  <c r="E12" i="7"/>
  <c r="F11" i="7"/>
  <c r="E11" i="7"/>
  <c r="F10" i="7"/>
  <c r="E10" i="7"/>
  <c r="F9" i="7"/>
  <c r="E9" i="7"/>
  <c r="F8" i="7"/>
  <c r="E8" i="7"/>
  <c r="F7" i="7"/>
  <c r="E7" i="7"/>
  <c r="F6" i="7"/>
  <c r="E6" i="7"/>
  <c r="F5" i="7"/>
  <c r="E5" i="7"/>
  <c r="F4" i="7"/>
  <c r="E4" i="7"/>
  <c r="F16" i="10"/>
  <c r="E16" i="10"/>
  <c r="F15" i="10"/>
  <c r="E15" i="10"/>
  <c r="F14" i="10"/>
  <c r="E14" i="10"/>
  <c r="F13" i="10"/>
  <c r="E13" i="10"/>
  <c r="F12" i="10"/>
  <c r="E12" i="10"/>
  <c r="F11" i="10"/>
  <c r="E11" i="10"/>
  <c r="F10" i="10"/>
  <c r="E10" i="10"/>
  <c r="F9" i="10"/>
  <c r="E9" i="10"/>
  <c r="F8" i="10"/>
  <c r="E8" i="10"/>
  <c r="F7" i="10"/>
  <c r="E7" i="10"/>
  <c r="F6" i="10"/>
  <c r="E6" i="10"/>
  <c r="F5" i="10"/>
  <c r="E5" i="10"/>
  <c r="F4" i="10"/>
  <c r="E4" i="10"/>
  <c r="F15" i="13"/>
  <c r="E15" i="13"/>
  <c r="F14" i="13"/>
  <c r="E14" i="13"/>
  <c r="F13" i="13"/>
  <c r="E13" i="13"/>
  <c r="F12" i="13"/>
  <c r="E12" i="13"/>
  <c r="F11" i="13"/>
  <c r="E11" i="13"/>
  <c r="F10" i="13"/>
  <c r="E10" i="13"/>
  <c r="F9" i="13"/>
  <c r="E9" i="13"/>
  <c r="F8" i="13"/>
  <c r="E8" i="13"/>
  <c r="F7" i="13"/>
  <c r="E7" i="13"/>
  <c r="F6" i="13"/>
  <c r="E6" i="13"/>
  <c r="F5" i="13"/>
  <c r="E5" i="13"/>
  <c r="F4" i="13"/>
  <c r="E4" i="13"/>
  <c r="F4" i="14"/>
  <c r="E4" i="14"/>
  <c r="F45" i="11"/>
  <c r="E45" i="11"/>
  <c r="F44" i="11"/>
  <c r="E44" i="11"/>
  <c r="F43" i="11"/>
  <c r="E43" i="11"/>
  <c r="F42" i="11"/>
  <c r="F41" i="11"/>
  <c r="E41" i="11"/>
  <c r="F40" i="11"/>
  <c r="E40" i="11"/>
  <c r="F39" i="11"/>
  <c r="E39" i="11"/>
  <c r="F38" i="11"/>
  <c r="E38" i="11"/>
  <c r="F37" i="11"/>
  <c r="E37" i="11"/>
  <c r="F36" i="11"/>
  <c r="E36" i="11"/>
  <c r="F35" i="11"/>
  <c r="E35" i="11"/>
  <c r="F34" i="11"/>
  <c r="E34" i="11"/>
  <c r="F33" i="11"/>
  <c r="E33" i="11"/>
  <c r="F32" i="11"/>
  <c r="E32" i="11"/>
  <c r="F31" i="11"/>
  <c r="E31" i="11"/>
  <c r="F30" i="11"/>
  <c r="E30" i="11"/>
  <c r="F29" i="11"/>
  <c r="E29" i="11"/>
  <c r="F28" i="11"/>
  <c r="E28" i="11"/>
  <c r="F27" i="11"/>
  <c r="E27" i="11"/>
  <c r="F26" i="11"/>
  <c r="E26" i="11"/>
  <c r="F25" i="11"/>
  <c r="E25" i="11"/>
  <c r="F24" i="11"/>
  <c r="E24" i="11"/>
  <c r="F23" i="11"/>
  <c r="E23" i="11"/>
  <c r="F22" i="11"/>
  <c r="E22" i="11"/>
  <c r="F21" i="11"/>
  <c r="E21" i="11"/>
  <c r="F20" i="11"/>
  <c r="E20" i="11"/>
  <c r="F19" i="11"/>
  <c r="E19" i="11"/>
  <c r="F18" i="11"/>
  <c r="E18" i="11"/>
  <c r="F17" i="11"/>
  <c r="E17" i="11"/>
  <c r="F16" i="11"/>
  <c r="E16" i="11"/>
  <c r="F15" i="11"/>
  <c r="E15" i="11"/>
  <c r="F14" i="11"/>
  <c r="E14" i="11"/>
  <c r="F13" i="11"/>
  <c r="E13" i="11"/>
  <c r="F12" i="11"/>
  <c r="E12" i="11"/>
  <c r="F11" i="11"/>
  <c r="E11" i="11"/>
  <c r="F10" i="11"/>
  <c r="E10" i="11"/>
  <c r="F9" i="11"/>
  <c r="E9" i="11"/>
  <c r="F8" i="11"/>
  <c r="E8" i="11"/>
  <c r="F7" i="11"/>
  <c r="E7" i="11"/>
  <c r="F6" i="11"/>
  <c r="E6" i="11"/>
  <c r="F5" i="11"/>
  <c r="E5" i="11"/>
  <c r="F4" i="11"/>
  <c r="E4" i="11"/>
  <c r="F21" i="8"/>
  <c r="E21" i="8"/>
  <c r="F20" i="8"/>
  <c r="E20" i="8"/>
  <c r="F19" i="8"/>
  <c r="E19" i="8"/>
  <c r="F18" i="8"/>
  <c r="E18" i="8"/>
  <c r="F17" i="8"/>
  <c r="E17" i="8"/>
  <c r="F16" i="8"/>
  <c r="E16" i="8"/>
  <c r="F15" i="8"/>
  <c r="E15" i="8"/>
  <c r="F14" i="8"/>
  <c r="E14" i="8"/>
  <c r="F13" i="8"/>
  <c r="E13" i="8"/>
  <c r="F12" i="8"/>
  <c r="E12" i="8"/>
  <c r="F11" i="8"/>
  <c r="E11" i="8"/>
  <c r="F10" i="8"/>
  <c r="E10" i="8"/>
  <c r="F9" i="8"/>
  <c r="E9" i="8"/>
  <c r="F8" i="8"/>
  <c r="E8" i="8"/>
  <c r="F7" i="8"/>
  <c r="E7" i="8"/>
  <c r="F6" i="8"/>
  <c r="E6" i="8"/>
  <c r="F5" i="8"/>
  <c r="E5" i="8"/>
  <c r="F4" i="8"/>
  <c r="E4" i="8"/>
  <c r="F15" i="5"/>
  <c r="E15" i="5"/>
  <c r="F14" i="5"/>
  <c r="E14" i="5"/>
  <c r="F13" i="5"/>
  <c r="E13" i="5"/>
  <c r="F12" i="5"/>
  <c r="E12" i="5"/>
  <c r="F11" i="5"/>
  <c r="E11" i="5"/>
  <c r="F10" i="5"/>
  <c r="E10" i="5"/>
  <c r="F9" i="5"/>
  <c r="E9" i="5"/>
  <c r="F8" i="5"/>
  <c r="E8" i="5"/>
  <c r="F7" i="5"/>
  <c r="E7" i="5"/>
  <c r="F6" i="5"/>
  <c r="E6" i="5"/>
  <c r="F5" i="5"/>
  <c r="E5" i="5"/>
  <c r="F4" i="5"/>
  <c r="E4" i="5"/>
  <c r="F17" i="4"/>
  <c r="E17" i="4"/>
  <c r="F16" i="4"/>
  <c r="E16" i="4"/>
  <c r="F14" i="4"/>
  <c r="E14" i="4"/>
  <c r="F13" i="4"/>
  <c r="E13" i="4"/>
  <c r="F12" i="4"/>
  <c r="E12" i="4"/>
  <c r="F11" i="4"/>
  <c r="E11" i="4"/>
  <c r="F10" i="4"/>
  <c r="E10" i="4"/>
  <c r="F9" i="4"/>
  <c r="E9" i="4"/>
  <c r="F8" i="4"/>
  <c r="E8" i="4"/>
  <c r="F7" i="4"/>
  <c r="E7" i="4"/>
  <c r="F6" i="4"/>
  <c r="E6" i="4"/>
  <c r="F5" i="4"/>
  <c r="E5" i="4"/>
  <c r="F4" i="4"/>
  <c r="E4" i="4"/>
</calcChain>
</file>

<file path=xl/sharedStrings.xml><?xml version="1.0" encoding="utf-8"?>
<sst xmlns="http://schemas.openxmlformats.org/spreadsheetml/2006/main" count="334" uniqueCount="118">
  <si>
    <t>Fondo</t>
  </si>
  <si>
    <t>Risorse programmate</t>
  </si>
  <si>
    <t>Di cui contributo UE</t>
  </si>
  <si>
    <t>Di cui contributo nazionale</t>
  </si>
  <si>
    <t>FESR*</t>
  </si>
  <si>
    <t>FSE</t>
  </si>
  <si>
    <t xml:space="preserve">Totale </t>
  </si>
  <si>
    <t>% Avanzamento</t>
  </si>
  <si>
    <t>(B/A)</t>
  </si>
  <si>
    <t>(C/A)</t>
  </si>
  <si>
    <t>Totale</t>
  </si>
  <si>
    <t xml:space="preserve">Risorse programmate 
(A) </t>
  </si>
  <si>
    <t xml:space="preserve">Impegni
(B) </t>
  </si>
  <si>
    <t xml:space="preserve">Pagamenti
(C) </t>
  </si>
  <si>
    <t>% Avanzamento
(B/A)</t>
  </si>
  <si>
    <t>% Avanzamento
(C/A)</t>
  </si>
  <si>
    <t>Tipologia Programma</t>
  </si>
  <si>
    <t>In transizione</t>
  </si>
  <si>
    <t>PON</t>
  </si>
  <si>
    <t>POR</t>
  </si>
  <si>
    <t>Meno sviluppate</t>
  </si>
  <si>
    <t>Più sviluppate</t>
  </si>
  <si>
    <t>Totale PON IOG</t>
  </si>
  <si>
    <t>Totale PO CTE</t>
  </si>
  <si>
    <t>Totale Generale</t>
  </si>
  <si>
    <t>Categoria di Regione</t>
  </si>
  <si>
    <t>Obiettivo Tematico</t>
  </si>
  <si>
    <t>01-Rafforzare la ricerca, lo sviluppo tecnologico e l'innovazione</t>
  </si>
  <si>
    <t>02-Migliorare l'accesso alle tecnologie dell'informazione e della comunicazione, nonché l'impiego e la qualità delle medesime</t>
  </si>
  <si>
    <t>03-Promuovere la competitività delle piccole e medie imprese, del settore agricolo (per il FEASR) e del settore della pesca e dell'acquacoltura (per il FEAMP)</t>
  </si>
  <si>
    <t>04-Sostenere la transizione verso un'economia a basse emissioni di carbonio in tutti i settori</t>
  </si>
  <si>
    <t>05-Promuovere l'adattamento al cambiamento climatico, la prevenzione e la gestione dei rischi</t>
  </si>
  <si>
    <t>06-Preservare e tutelare l'ambiente e promuovere l'uso efficiente delle risorse</t>
  </si>
  <si>
    <t>07-Promuovere sistemi di trasporto sostenibili ed eliminare le strozzature nelle principali infrastrutture di rete</t>
  </si>
  <si>
    <t>08-Promuovere un'occupazione sostenibile e di qualità e sostenere la mobilità dei lavoratori</t>
  </si>
  <si>
    <t>09-Promuovere l'inclusione sociale e combattere la povertà e ogni discriminazione</t>
  </si>
  <si>
    <t>10-Investire nell'istruzione, nella formazione e nella formazione professionale per le competenze e l'apprendimento permanente</t>
  </si>
  <si>
    <t>11-Rafforzare la capacità istituzionale delle autorità pubbliche e delle parti interessate e un'amministrazione pubblica efficiente</t>
  </si>
  <si>
    <t>AT- Assistenza Tecnica</t>
  </si>
  <si>
    <t>Abruzzo</t>
  </si>
  <si>
    <t>FESR</t>
  </si>
  <si>
    <t>Molise*</t>
  </si>
  <si>
    <t>Sardegna</t>
  </si>
  <si>
    <t>Totale complessivo</t>
  </si>
  <si>
    <t xml:space="preserve"> di cui FESR</t>
  </si>
  <si>
    <t>di cui FSE</t>
  </si>
  <si>
    <t>Programma Operativo</t>
  </si>
  <si>
    <t>PON Governance e Capacità Istituzionale</t>
  </si>
  <si>
    <t>PON Imprese e Competitività</t>
  </si>
  <si>
    <t>PON Inclusione</t>
  </si>
  <si>
    <t>PON Iniziativa PMI</t>
  </si>
  <si>
    <t>PON Legalità</t>
  </si>
  <si>
    <t>PON Città Metropolitane</t>
  </si>
  <si>
    <t>PON Ricerca e Innovazione</t>
  </si>
  <si>
    <t>PON Per la Scuola</t>
  </si>
  <si>
    <t>PON Sistemi Politiche Attive per l'Occupazione</t>
  </si>
  <si>
    <t>Totale Complessivo</t>
  </si>
  <si>
    <t>di cui FESR</t>
  </si>
  <si>
    <t>Assistenza Tecnica</t>
  </si>
  <si>
    <t>Programma operativo</t>
  </si>
  <si>
    <t>Basilicata</t>
  </si>
  <si>
    <t>Calabria*</t>
  </si>
  <si>
    <t>Campania</t>
  </si>
  <si>
    <t>Puglia*</t>
  </si>
  <si>
    <t>Sicilia</t>
  </si>
  <si>
    <t>* Programma Plurifondo</t>
  </si>
  <si>
    <t>PON Cultura e sviluppo</t>
  </si>
  <si>
    <t>PON Infrastrutture e Reti</t>
  </si>
  <si>
    <t>Emilia Romagna</t>
  </si>
  <si>
    <t>Friuli Venezia Giulia</t>
  </si>
  <si>
    <t>Lazio</t>
  </si>
  <si>
    <t>Liguria</t>
  </si>
  <si>
    <t>Lombardia</t>
  </si>
  <si>
    <t>Marche</t>
  </si>
  <si>
    <t>PA Bolzano</t>
  </si>
  <si>
    <t>PA Trento</t>
  </si>
  <si>
    <t>Piemonte</t>
  </si>
  <si>
    <t>Toscana</t>
  </si>
  <si>
    <t>Umbria</t>
  </si>
  <si>
    <t>Valle d'Aosta</t>
  </si>
  <si>
    <t>Veneto</t>
  </si>
  <si>
    <t>Tipologia</t>
  </si>
  <si>
    <t>PON IOG</t>
  </si>
  <si>
    <t>Patti per lo Sviluppo</t>
  </si>
  <si>
    <t>Piani Operativi - Piani Stralcio</t>
  </si>
  <si>
    <t>Piani Operativi Territoriali</t>
  </si>
  <si>
    <t>Altri interventi FSC</t>
  </si>
  <si>
    <t>*Programma Plurifondo</t>
  </si>
  <si>
    <t>Regioni Meno Sviluppate</t>
  </si>
  <si>
    <t>Regioni In transizione</t>
  </si>
  <si>
    <t>Regioni Più Sviluppate</t>
  </si>
  <si>
    <t>NA</t>
  </si>
  <si>
    <t>di Regioni In Transizione</t>
  </si>
  <si>
    <t>di Regioni Meno Sviluppate</t>
  </si>
  <si>
    <t>di Regioni più sviluppate</t>
  </si>
  <si>
    <t>di cui PON IOG</t>
  </si>
  <si>
    <t>Tabella 1 - Ripartizione risorse fondi strutturali</t>
  </si>
  <si>
    <t>In milioni di euro</t>
  </si>
  <si>
    <t xml:space="preserve">Tabella 2 - Stato attuazione per fondo strutturale </t>
  </si>
  <si>
    <t>Tabella 3 - Stato attuazione per PO</t>
  </si>
  <si>
    <t>Tabella 4 - Stato attuazione per OT</t>
  </si>
  <si>
    <t>Tabella 5 - Stato attuazione categoria di regione in transizione</t>
  </si>
  <si>
    <t>Tabella 6 - Stato attuazione OT per categoria di regione in transizione</t>
  </si>
  <si>
    <t>Tabella 7 - Stato attuazione categoria di regione meno sviluppate</t>
  </si>
  <si>
    <t xml:space="preserve">
Tabella 8 - Stato attuazione OT per categoria di regione meno sviluppate 
</t>
  </si>
  <si>
    <t>Tabella 9 - Stato attuazione per categoria di regione più sviluppate</t>
  </si>
  <si>
    <t>Tabella 10 - Stato attuazione OT per categoria di regione più sviluppate</t>
  </si>
  <si>
    <t>Tabella 11 - Stato attuazione PON</t>
  </si>
  <si>
    <t>Tabella 12 - Stato attuazione PON - dettaglio</t>
  </si>
  <si>
    <t>Tabella 13 - Stato attuazione PON per OT</t>
  </si>
  <si>
    <t>Tabella 14 - Stato attuazione FSC</t>
  </si>
  <si>
    <t xml:space="preserve">(A) </t>
  </si>
  <si>
    <t>Impegni</t>
  </si>
  <si>
    <t xml:space="preserve">(B) </t>
  </si>
  <si>
    <t>Pagamenti</t>
  </si>
  <si>
    <t xml:space="preserve">(C) </t>
  </si>
  <si>
    <t>Contratto Istituzionale di Sviluppo</t>
  </si>
  <si>
    <t>* Comprensivo delle quote relative ai PO CTE con AdG Italiane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</si>
</sst>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\ _€_-;\-* #,##0.00\ _€_-;_-* &quot;-&quot;??\ _€_-;_-@_-"/>
  </numFmts>
  <fonts count="30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0"/>
      <color rgb="FF000000"/>
      <name val="Calibri"/>
      <family val="2"/>
    </font>
    <font>
      <b/>
      <i/>
      <sz val="11"/>
      <color rgb="FF000000"/>
      <name val="Calibri"/>
      <family val="2"/>
    </font>
    <font>
      <sz val="10"/>
      <color rgb="FF000000"/>
      <name val="Calibri"/>
      <family val="2"/>
    </font>
    <font>
      <b/>
      <i/>
      <sz val="10"/>
      <color rgb="FF000000"/>
      <name val="Calibri"/>
      <family val="2"/>
      <scheme val="minor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i/>
      <sz val="10"/>
      <color theme="1"/>
      <name val="Arial"/>
      <family val="2"/>
    </font>
    <font>
      <sz val="10"/>
      <color rgb="FF000000"/>
      <name val="Calibri (Corpo)_x0000_"/>
    </font>
    <font>
      <sz val="10"/>
      <color theme="1"/>
      <name val="Calibri (Corpo)_x0000_"/>
    </font>
    <font>
      <b/>
      <sz val="10"/>
      <color rgb="FF000000"/>
      <name val="Calibri (Corpo)_x0000_"/>
    </font>
    <font>
      <b/>
      <sz val="10"/>
      <color theme="1"/>
      <name val="Calibri (Corpo)_x0000_"/>
    </font>
    <font>
      <b/>
      <sz val="10"/>
      <color theme="1"/>
      <name val="Arial"/>
      <family val="2"/>
    </font>
    <font>
      <i/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sz val="10"/>
      <color rgb="FF000000"/>
      <name val="Calibri"/>
      <family val="2"/>
    </font>
    <font>
      <i/>
      <sz val="10"/>
      <color rgb="FF000000"/>
      <name val="Calibri (Corpo)_x0000_"/>
    </font>
    <font>
      <b/>
      <sz val="10"/>
      <color rgb="FFFFFFFF"/>
      <name val="Calibri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  <font>
      <sz val="10"/>
      <name val="Calibri (Corpo)_x0000_"/>
    </font>
    <font>
      <i/>
      <sz val="10"/>
      <name val="Calibri"/>
      <family val="2"/>
    </font>
    <font>
      <b/>
      <sz val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B4C6E7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57FAF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/>
  </cellStyleXfs>
  <cellXfs count="100">
    <xf numFmtId="0" fontId="0" fillId="0" borderId="0" xfId="0"/>
    <xf numFmtId="0" fontId="2" fillId="0" borderId="0" xfId="0" applyFont="1"/>
    <xf numFmtId="10" fontId="5" fillId="0" borderId="5" xfId="0" applyNumberFormat="1" applyFont="1" applyBorder="1" applyAlignment="1">
      <alignment horizontal="right" vertical="center"/>
    </xf>
    <xf numFmtId="4" fontId="3" fillId="2" borderId="5" xfId="0" applyNumberFormat="1" applyFont="1" applyFill="1" applyBorder="1" applyAlignment="1">
      <alignment horizontal="right" vertical="center"/>
    </xf>
    <xf numFmtId="10" fontId="3" fillId="2" borderId="5" xfId="0" applyNumberFormat="1" applyFont="1" applyFill="1" applyBorder="1" applyAlignment="1">
      <alignment horizontal="right" vertical="center"/>
    </xf>
    <xf numFmtId="0" fontId="6" fillId="0" borderId="0" xfId="0" applyFont="1"/>
    <xf numFmtId="0" fontId="10" fillId="0" borderId="1" xfId="0" applyFont="1" applyBorder="1" applyAlignment="1">
      <alignment vertical="center" wrapText="1"/>
    </xf>
    <xf numFmtId="164" fontId="11" fillId="0" borderId="1" xfId="1" applyFont="1" applyBorder="1" applyAlignment="1">
      <alignment horizontal="right" vertical="center"/>
    </xf>
    <xf numFmtId="10" fontId="11" fillId="0" borderId="1" xfId="2" applyNumberFormat="1" applyFont="1" applyBorder="1" applyAlignment="1">
      <alignment horizontal="right"/>
    </xf>
    <xf numFmtId="0" fontId="10" fillId="3" borderId="1" xfId="0" applyFont="1" applyFill="1" applyBorder="1" applyAlignment="1">
      <alignment vertical="center"/>
    </xf>
    <xf numFmtId="164" fontId="11" fillId="3" borderId="1" xfId="1" applyFont="1" applyFill="1" applyBorder="1" applyAlignment="1">
      <alignment horizontal="right" vertical="center"/>
    </xf>
    <xf numFmtId="10" fontId="11" fillId="4" borderId="1" xfId="2" applyNumberFormat="1" applyFont="1" applyFill="1" applyBorder="1" applyAlignment="1">
      <alignment horizontal="right"/>
    </xf>
    <xf numFmtId="0" fontId="10" fillId="0" borderId="1" xfId="0" applyFont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164" fontId="13" fillId="2" borderId="1" xfId="1" applyFont="1" applyFill="1" applyBorder="1" applyAlignment="1">
      <alignment horizontal="right" vertical="center"/>
    </xf>
    <xf numFmtId="10" fontId="13" fillId="5" borderId="1" xfId="2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4" fontId="5" fillId="0" borderId="1" xfId="1" applyFont="1" applyBorder="1" applyAlignment="1">
      <alignment vertical="center"/>
    </xf>
    <xf numFmtId="10" fontId="5" fillId="0" borderId="1" xfId="0" applyNumberFormat="1" applyFont="1" applyBorder="1" applyAlignment="1">
      <alignment vertical="center"/>
    </xf>
    <xf numFmtId="164" fontId="3" fillId="0" borderId="1" xfId="1" applyFont="1" applyBorder="1" applyAlignment="1">
      <alignment vertical="center"/>
    </xf>
    <xf numFmtId="10" fontId="3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164" fontId="5" fillId="0" borderId="1" xfId="1" applyFont="1" applyBorder="1" applyAlignment="1">
      <alignment horizontal="right" vertical="center"/>
    </xf>
    <xf numFmtId="10" fontId="5" fillId="0" borderId="1" xfId="0" applyNumberFormat="1" applyFont="1" applyBorder="1" applyAlignment="1">
      <alignment horizontal="right" vertical="center"/>
    </xf>
    <xf numFmtId="164" fontId="5" fillId="0" borderId="1" xfId="1" applyFont="1" applyBorder="1" applyAlignment="1">
      <alignment horizontal="right" vertical="center" wrapText="1"/>
    </xf>
    <xf numFmtId="0" fontId="15" fillId="3" borderId="1" xfId="0" applyFont="1" applyFill="1" applyBorder="1" applyAlignment="1">
      <alignment horizontal="center" vertical="center"/>
    </xf>
    <xf numFmtId="164" fontId="5" fillId="3" borderId="1" xfId="1" applyFont="1" applyFill="1" applyBorder="1" applyAlignment="1">
      <alignment horizontal="right" vertical="center"/>
    </xf>
    <xf numFmtId="10" fontId="16" fillId="4" borderId="1" xfId="2" applyNumberFormat="1" applyFont="1" applyFill="1" applyBorder="1" applyAlignment="1">
      <alignment horizontal="right"/>
    </xf>
    <xf numFmtId="0" fontId="5" fillId="0" borderId="1" xfId="0" applyFont="1" applyBorder="1" applyAlignment="1">
      <alignment horizontal="center" vertical="center"/>
    </xf>
    <xf numFmtId="10" fontId="16" fillId="0" borderId="1" xfId="2" applyNumberFormat="1" applyFont="1" applyBorder="1" applyAlignment="1">
      <alignment horizontal="right"/>
    </xf>
    <xf numFmtId="164" fontId="3" fillId="2" borderId="1" xfId="1" applyFont="1" applyFill="1" applyBorder="1" applyAlignment="1">
      <alignment horizontal="right" vertical="center"/>
    </xf>
    <xf numFmtId="10" fontId="17" fillId="5" borderId="1" xfId="2" applyNumberFormat="1" applyFont="1" applyFill="1" applyBorder="1" applyAlignment="1">
      <alignment horizontal="right"/>
    </xf>
    <xf numFmtId="0" fontId="15" fillId="0" borderId="1" xfId="0" applyFont="1" applyBorder="1" applyAlignment="1">
      <alignment horizontal="center" vertical="center"/>
    </xf>
    <xf numFmtId="164" fontId="15" fillId="0" borderId="1" xfId="1" applyFont="1" applyBorder="1" applyAlignment="1">
      <alignment horizontal="right" vertical="center"/>
    </xf>
    <xf numFmtId="0" fontId="5" fillId="0" borderId="1" xfId="0" applyFont="1" applyBorder="1" applyAlignment="1">
      <alignment vertical="center" wrapText="1"/>
    </xf>
    <xf numFmtId="0" fontId="0" fillId="0" borderId="0" xfId="0" applyBorder="1"/>
    <xf numFmtId="164" fontId="19" fillId="0" borderId="1" xfId="1" applyFont="1" applyBorder="1" applyAlignment="1">
      <alignment horizontal="right" vertical="center"/>
    </xf>
    <xf numFmtId="10" fontId="19" fillId="0" borderId="1" xfId="0" applyNumberFormat="1" applyFont="1" applyBorder="1" applyAlignment="1">
      <alignment horizontal="right" vertical="center"/>
    </xf>
    <xf numFmtId="10" fontId="15" fillId="3" borderId="1" xfId="2" applyNumberFormat="1" applyFont="1" applyFill="1" applyBorder="1" applyAlignment="1">
      <alignment horizontal="right" vertical="center"/>
    </xf>
    <xf numFmtId="10" fontId="15" fillId="0" borderId="1" xfId="2" applyNumberFormat="1" applyFont="1" applyBorder="1" applyAlignment="1">
      <alignment horizontal="right" vertical="center"/>
    </xf>
    <xf numFmtId="10" fontId="21" fillId="2" borderId="1" xfId="2" applyNumberFormat="1" applyFont="1" applyFill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164" fontId="10" fillId="0" borderId="1" xfId="1" applyFont="1" applyBorder="1" applyAlignment="1">
      <alignment horizontal="right" vertical="center"/>
    </xf>
    <xf numFmtId="10" fontId="19" fillId="4" borderId="1" xfId="2" applyNumberFormat="1" applyFont="1" applyFill="1" applyBorder="1"/>
    <xf numFmtId="10" fontId="19" fillId="0" borderId="1" xfId="2" applyNumberFormat="1" applyFont="1" applyBorder="1"/>
    <xf numFmtId="10" fontId="19" fillId="4" borderId="1" xfId="2" applyNumberFormat="1" applyFont="1" applyFill="1" applyBorder="1" applyAlignment="1">
      <alignment wrapText="1"/>
    </xf>
    <xf numFmtId="10" fontId="20" fillId="5" borderId="1" xfId="2" applyNumberFormat="1" applyFont="1" applyFill="1" applyBorder="1"/>
    <xf numFmtId="0" fontId="15" fillId="0" borderId="1" xfId="0" applyFont="1" applyBorder="1" applyAlignment="1">
      <alignment vertical="center"/>
    </xf>
    <xf numFmtId="164" fontId="22" fillId="0" borderId="1" xfId="1" applyFont="1" applyBorder="1" applyAlignment="1">
      <alignment horizontal="right" vertical="center"/>
    </xf>
    <xf numFmtId="164" fontId="15" fillId="0" borderId="1" xfId="1" applyFont="1" applyBorder="1" applyAlignment="1">
      <alignment vertical="center"/>
    </xf>
    <xf numFmtId="0" fontId="16" fillId="0" borderId="1" xfId="0" applyFont="1" applyBorder="1"/>
    <xf numFmtId="164" fontId="16" fillId="0" borderId="1" xfId="1" applyNumberFormat="1" applyFont="1" applyBorder="1"/>
    <xf numFmtId="10" fontId="16" fillId="0" borderId="1" xfId="2" applyNumberFormat="1" applyFont="1" applyBorder="1"/>
    <xf numFmtId="0" fontId="16" fillId="0" borderId="1" xfId="0" applyFont="1" applyBorder="1" applyAlignment="1">
      <alignment wrapText="1"/>
    </xf>
    <xf numFmtId="0" fontId="23" fillId="7" borderId="4" xfId="0" applyFont="1" applyFill="1" applyBorder="1" applyAlignment="1">
      <alignment horizontal="center" vertical="center" wrapText="1"/>
    </xf>
    <xf numFmtId="0" fontId="23" fillId="7" borderId="5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justify" vertical="center"/>
    </xf>
    <xf numFmtId="0" fontId="3" fillId="2" borderId="3" xfId="0" applyFont="1" applyFill="1" applyBorder="1" applyAlignment="1">
      <alignment horizontal="justify" vertical="center"/>
    </xf>
    <xf numFmtId="0" fontId="23" fillId="7" borderId="2" xfId="0" applyFont="1" applyFill="1" applyBorder="1" applyAlignment="1">
      <alignment horizontal="center" vertical="center"/>
    </xf>
    <xf numFmtId="0" fontId="17" fillId="5" borderId="1" xfId="0" applyFont="1" applyFill="1" applyBorder="1"/>
    <xf numFmtId="164" fontId="17" fillId="5" borderId="1" xfId="1" applyNumberFormat="1" applyFont="1" applyFill="1" applyBorder="1"/>
    <xf numFmtId="10" fontId="17" fillId="5" borderId="1" xfId="2" applyNumberFormat="1" applyFont="1" applyFill="1" applyBorder="1"/>
    <xf numFmtId="0" fontId="23" fillId="7" borderId="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/>
    </xf>
    <xf numFmtId="164" fontId="20" fillId="5" borderId="1" xfId="1" applyFont="1" applyFill="1" applyBorder="1" applyAlignment="1">
      <alignment horizontal="right" vertical="center"/>
    </xf>
    <xf numFmtId="10" fontId="20" fillId="5" borderId="1" xfId="0" applyNumberFormat="1" applyFont="1" applyFill="1" applyBorder="1" applyAlignment="1">
      <alignment horizontal="right" vertical="center"/>
    </xf>
    <xf numFmtId="164" fontId="3" fillId="5" borderId="1" xfId="1" applyFont="1" applyFill="1" applyBorder="1" applyAlignment="1">
      <alignment horizontal="right" vertical="center"/>
    </xf>
    <xf numFmtId="10" fontId="3" fillId="5" borderId="1" xfId="0" applyNumberFormat="1" applyFont="1" applyFill="1" applyBorder="1" applyAlignment="1">
      <alignment horizontal="right" vertical="center"/>
    </xf>
    <xf numFmtId="164" fontId="3" fillId="5" borderId="1" xfId="1" applyFont="1" applyFill="1" applyBorder="1" applyAlignment="1">
      <alignment vertical="center"/>
    </xf>
    <xf numFmtId="10" fontId="3" fillId="5" borderId="1" xfId="0" applyNumberFormat="1" applyFont="1" applyFill="1" applyBorder="1" applyAlignment="1">
      <alignment vertical="center"/>
    </xf>
    <xf numFmtId="164" fontId="3" fillId="5" borderId="1" xfId="1" applyFont="1" applyFill="1" applyBorder="1" applyAlignment="1">
      <alignment horizontal="right" vertical="center" wrapText="1"/>
    </xf>
    <xf numFmtId="164" fontId="0" fillId="0" borderId="0" xfId="1" applyFont="1"/>
    <xf numFmtId="43" fontId="0" fillId="0" borderId="0" xfId="0" applyNumberFormat="1"/>
    <xf numFmtId="164" fontId="0" fillId="0" borderId="0" xfId="0" applyNumberFormat="1"/>
    <xf numFmtId="10" fontId="0" fillId="0" borderId="0" xfId="2" applyNumberFormat="1" applyFont="1"/>
    <xf numFmtId="164" fontId="5" fillId="0" borderId="5" xfId="1" applyFont="1" applyBorder="1" applyAlignment="1">
      <alignment horizontal="right" vertical="center"/>
    </xf>
    <xf numFmtId="164" fontId="5" fillId="0" borderId="1" xfId="1" applyFont="1" applyFill="1" applyBorder="1" applyAlignment="1">
      <alignment vertical="center"/>
    </xf>
    <xf numFmtId="0" fontId="25" fillId="3" borderId="1" xfId="0" applyFont="1" applyFill="1" applyBorder="1" applyAlignment="1">
      <alignment vertical="center"/>
    </xf>
    <xf numFmtId="0" fontId="26" fillId="0" borderId="1" xfId="0" applyFont="1" applyBorder="1" applyAlignment="1">
      <alignment vertical="center"/>
    </xf>
    <xf numFmtId="0" fontId="26" fillId="3" borderId="1" xfId="0" applyFont="1" applyFill="1" applyBorder="1" applyAlignment="1">
      <alignment vertical="center" wrapText="1"/>
    </xf>
    <xf numFmtId="0" fontId="27" fillId="3" borderId="1" xfId="0" applyFont="1" applyFill="1" applyBorder="1" applyAlignment="1">
      <alignment vertical="center"/>
    </xf>
    <xf numFmtId="0" fontId="26" fillId="3" borderId="1" xfId="0" applyFont="1" applyFill="1" applyBorder="1" applyAlignment="1">
      <alignment vertical="center"/>
    </xf>
    <xf numFmtId="0" fontId="28" fillId="3" borderId="1" xfId="0" applyFont="1" applyFill="1" applyBorder="1" applyAlignment="1">
      <alignment vertical="center"/>
    </xf>
    <xf numFmtId="0" fontId="29" fillId="2" borderId="1" xfId="0" applyFont="1" applyFill="1" applyBorder="1" applyAlignment="1">
      <alignment vertical="center"/>
    </xf>
    <xf numFmtId="0" fontId="14" fillId="6" borderId="0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right" vertical="center"/>
    </xf>
    <xf numFmtId="0" fontId="7" fillId="6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justify" vertical="center"/>
    </xf>
    <xf numFmtId="0" fontId="14" fillId="6" borderId="0" xfId="0" applyFont="1" applyFill="1" applyAlignment="1">
      <alignment horizontal="center" vertical="center"/>
    </xf>
    <xf numFmtId="0" fontId="9" fillId="6" borderId="8" xfId="0" applyFont="1" applyFill="1" applyBorder="1" applyAlignment="1">
      <alignment horizontal="right" vertical="center"/>
    </xf>
    <xf numFmtId="0" fontId="7" fillId="6" borderId="0" xfId="0" applyFont="1" applyFill="1" applyAlignment="1">
      <alignment horizontal="center" vertical="center"/>
    </xf>
    <xf numFmtId="0" fontId="18" fillId="6" borderId="8" xfId="0" applyFont="1" applyFill="1" applyBorder="1" applyAlignment="1">
      <alignment horizontal="right"/>
    </xf>
    <xf numFmtId="0" fontId="4" fillId="0" borderId="0" xfId="0" applyFont="1" applyBorder="1" applyAlignment="1">
      <alignment vertical="center"/>
    </xf>
    <xf numFmtId="0" fontId="23" fillId="7" borderId="6" xfId="0" applyFont="1" applyFill="1" applyBorder="1" applyAlignment="1">
      <alignment horizontal="center" vertical="center" wrapText="1"/>
    </xf>
    <xf numFmtId="0" fontId="23" fillId="7" borderId="7" xfId="0" applyFont="1" applyFill="1" applyBorder="1" applyAlignment="1">
      <alignment horizontal="center" vertical="center"/>
    </xf>
    <xf numFmtId="0" fontId="23" fillId="7" borderId="2" xfId="0" applyFont="1" applyFill="1" applyBorder="1" applyAlignment="1">
      <alignment horizontal="center" vertical="center"/>
    </xf>
    <xf numFmtId="0" fontId="23" fillId="7" borderId="3" xfId="0" applyFont="1" applyFill="1" applyBorder="1" applyAlignment="1">
      <alignment horizontal="center" vertical="center"/>
    </xf>
  </cellXfs>
  <cellStyles count="4">
    <cellStyle name="Migliaia" xfId="1" builtinId="3"/>
    <cellStyle name="Normale" xfId="0" builtinId="0"/>
    <cellStyle name="Normale 2" xfId="3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zoomScaleNormal="100" zoomScaleSheetLayoutView="111" workbookViewId="0">
      <selection activeCell="A7" sqref="A7"/>
    </sheetView>
  </sheetViews>
  <sheetFormatPr defaultColWidth="11" defaultRowHeight="15.75"/>
  <cols>
    <col min="2" max="2" width="17.125" customWidth="1"/>
    <col min="3" max="3" width="17.875" customWidth="1"/>
    <col min="4" max="4" width="22" customWidth="1"/>
  </cols>
  <sheetData>
    <row r="1" spans="1:6" ht="21" customHeight="1">
      <c r="A1" s="85" t="s">
        <v>96</v>
      </c>
      <c r="B1" s="85"/>
      <c r="C1" s="85"/>
      <c r="D1" s="85"/>
    </row>
    <row r="2" spans="1:6" ht="17.25" customHeight="1" thickBot="1">
      <c r="A2" s="86" t="s">
        <v>97</v>
      </c>
      <c r="B2" s="86"/>
      <c r="C2" s="86"/>
      <c r="D2" s="86"/>
    </row>
    <row r="3" spans="1:6" ht="16.5" thickBot="1">
      <c r="A3" s="59" t="s">
        <v>0</v>
      </c>
      <c r="B3" s="59" t="s">
        <v>1</v>
      </c>
      <c r="C3" s="59" t="s">
        <v>2</v>
      </c>
      <c r="D3" s="59" t="s">
        <v>3</v>
      </c>
    </row>
    <row r="4" spans="1:6" ht="16.5" thickBot="1">
      <c r="A4" s="22" t="s">
        <v>4</v>
      </c>
      <c r="B4" s="23">
        <f>35112.63+96.46</f>
        <v>35209.089999999997</v>
      </c>
      <c r="C4" s="25">
        <v>23813.439999999999</v>
      </c>
      <c r="D4" s="25">
        <v>11299.19</v>
      </c>
    </row>
    <row r="5" spans="1:6" ht="16.5" thickBot="1">
      <c r="A5" s="22" t="s">
        <v>5</v>
      </c>
      <c r="B5" s="23">
        <v>19997.86</v>
      </c>
      <c r="C5" s="25">
        <v>12238.21</v>
      </c>
      <c r="D5" s="25">
        <v>7759.65</v>
      </c>
    </row>
    <row r="6" spans="1:6" ht="16.5" thickBot="1">
      <c r="A6" s="64" t="s">
        <v>6</v>
      </c>
      <c r="B6" s="67">
        <f>SUM(B4:B5)</f>
        <v>55206.95</v>
      </c>
      <c r="C6" s="71">
        <v>36051.65</v>
      </c>
      <c r="D6" s="71">
        <v>19058.84</v>
      </c>
    </row>
    <row r="7" spans="1:6">
      <c r="A7" s="1" t="s">
        <v>117</v>
      </c>
    </row>
    <row r="10" spans="1:6">
      <c r="C10" s="72"/>
      <c r="D10" s="72"/>
      <c r="F10" s="73"/>
    </row>
  </sheetData>
  <mergeCells count="2">
    <mergeCell ref="A1:D1"/>
    <mergeCell ref="A2:D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zoomScaleNormal="100" workbookViewId="0">
      <selection activeCell="A23" sqref="A23"/>
    </sheetView>
  </sheetViews>
  <sheetFormatPr defaultColWidth="11" defaultRowHeight="15.75"/>
  <cols>
    <col min="1" max="1" width="62.625" customWidth="1"/>
    <col min="2" max="2" width="16.625" customWidth="1"/>
    <col min="5" max="5" width="13.5" customWidth="1"/>
    <col min="6" max="6" width="14.625" customWidth="1"/>
  </cols>
  <sheetData>
    <row r="1" spans="1:6">
      <c r="A1" s="93" t="s">
        <v>106</v>
      </c>
      <c r="B1" s="93"/>
      <c r="C1" s="93"/>
      <c r="D1" s="93"/>
      <c r="E1" s="93"/>
      <c r="F1" s="93"/>
    </row>
    <row r="2" spans="1:6" ht="16.5" thickBot="1">
      <c r="A2" s="94" t="s">
        <v>97</v>
      </c>
      <c r="B2" s="94"/>
      <c r="C2" s="94"/>
      <c r="D2" s="94"/>
      <c r="E2" s="94"/>
      <c r="F2" s="94"/>
    </row>
    <row r="3" spans="1:6" ht="26.25" thickBot="1">
      <c r="A3" s="59" t="s">
        <v>26</v>
      </c>
      <c r="B3" s="63" t="s">
        <v>11</v>
      </c>
      <c r="C3" s="63" t="s">
        <v>12</v>
      </c>
      <c r="D3" s="63" t="s">
        <v>13</v>
      </c>
      <c r="E3" s="63" t="s">
        <v>14</v>
      </c>
      <c r="F3" s="63" t="s">
        <v>15</v>
      </c>
    </row>
    <row r="4" spans="1:6" ht="16.5" thickBot="1">
      <c r="A4" s="35" t="s">
        <v>27</v>
      </c>
      <c r="B4" s="37">
        <v>1894.1719479999999</v>
      </c>
      <c r="C4" s="37">
        <v>1047.0092191899996</v>
      </c>
      <c r="D4" s="37">
        <v>323.03068540999999</v>
      </c>
      <c r="E4" s="38">
        <f>C4/B4</f>
        <v>0.55275299599674976</v>
      </c>
      <c r="F4" s="38">
        <f>D4/B4</f>
        <v>0.17053926162884975</v>
      </c>
    </row>
    <row r="5" spans="1:6" ht="26.25" thickBot="1">
      <c r="A5" s="35" t="s">
        <v>28</v>
      </c>
      <c r="B5" s="37">
        <v>635.19929879999995</v>
      </c>
      <c r="C5" s="37">
        <v>229.34735377999996</v>
      </c>
      <c r="D5" s="37">
        <v>29.56947319</v>
      </c>
      <c r="E5" s="38">
        <f t="shared" ref="E5:E15" si="0">C5/B5</f>
        <v>0.36106361296883721</v>
      </c>
      <c r="F5" s="38">
        <f t="shared" ref="F5:F15" si="1">D5/B5</f>
        <v>4.6551489030075742E-2</v>
      </c>
    </row>
    <row r="6" spans="1:6" ht="26.25" thickBot="1">
      <c r="A6" s="35" t="s">
        <v>29</v>
      </c>
      <c r="B6" s="37">
        <v>1680.2742949000001</v>
      </c>
      <c r="C6" s="37">
        <v>807.12555620000001</v>
      </c>
      <c r="D6" s="37">
        <v>352.83428505999927</v>
      </c>
      <c r="E6" s="38">
        <f t="shared" si="0"/>
        <v>0.48035345101082755</v>
      </c>
      <c r="F6" s="38">
        <f t="shared" si="1"/>
        <v>0.20998612317698873</v>
      </c>
    </row>
    <row r="7" spans="1:6" ht="26.25" customHeight="1" thickBot="1">
      <c r="A7" s="35" t="s">
        <v>30</v>
      </c>
      <c r="B7" s="37">
        <v>1447.9323492999999</v>
      </c>
      <c r="C7" s="37">
        <v>363.13094011999959</v>
      </c>
      <c r="D7" s="37">
        <v>160.33144258000002</v>
      </c>
      <c r="E7" s="38">
        <f t="shared" si="0"/>
        <v>0.25079275305614557</v>
      </c>
      <c r="F7" s="38">
        <f t="shared" si="1"/>
        <v>0.11073130775585747</v>
      </c>
    </row>
    <row r="8" spans="1:6" ht="22.5" customHeight="1" thickBot="1">
      <c r="A8" s="35" t="s">
        <v>31</v>
      </c>
      <c r="B8" s="37">
        <v>397.02874200000002</v>
      </c>
      <c r="C8" s="37">
        <v>42.730842609999996</v>
      </c>
      <c r="D8" s="37">
        <v>14.213879530000005</v>
      </c>
      <c r="E8" s="38">
        <f t="shared" si="0"/>
        <v>0.10762657230997144</v>
      </c>
      <c r="F8" s="38">
        <f t="shared" si="1"/>
        <v>3.5800631103931523E-2</v>
      </c>
    </row>
    <row r="9" spans="1:6" ht="16.5" thickBot="1">
      <c r="A9" s="35" t="s">
        <v>32</v>
      </c>
      <c r="B9" s="37">
        <v>291.66983299999998</v>
      </c>
      <c r="C9" s="37">
        <v>64.876538859999997</v>
      </c>
      <c r="D9" s="37">
        <v>25.386451129999998</v>
      </c>
      <c r="E9" s="38">
        <f t="shared" si="0"/>
        <v>0.22243143280436548</v>
      </c>
      <c r="F9" s="38">
        <f t="shared" si="1"/>
        <v>8.703831612918296E-2</v>
      </c>
    </row>
    <row r="10" spans="1:6" ht="25.5" customHeight="1" thickBot="1">
      <c r="A10" s="35" t="s">
        <v>34</v>
      </c>
      <c r="B10" s="37">
        <v>3039.3771839999999</v>
      </c>
      <c r="C10" s="37">
        <v>1099.9256872499973</v>
      </c>
      <c r="D10" s="37">
        <v>661.8309470800117</v>
      </c>
      <c r="E10" s="38">
        <f t="shared" si="0"/>
        <v>0.36189180238644486</v>
      </c>
      <c r="F10" s="38">
        <f t="shared" si="1"/>
        <v>0.21775216006886092</v>
      </c>
    </row>
    <row r="11" spans="1:6" ht="16.5" thickBot="1">
      <c r="A11" s="35" t="s">
        <v>35</v>
      </c>
      <c r="B11" s="37">
        <v>1447.324118</v>
      </c>
      <c r="C11" s="37">
        <v>529.18505167000308</v>
      </c>
      <c r="D11" s="37">
        <v>235.35433711000297</v>
      </c>
      <c r="E11" s="38">
        <f t="shared" si="0"/>
        <v>0.36562995467888904</v>
      </c>
      <c r="F11" s="38">
        <f t="shared" si="1"/>
        <v>0.16261342859070838</v>
      </c>
    </row>
    <row r="12" spans="1:6" ht="26.25" thickBot="1">
      <c r="A12" s="35" t="s">
        <v>36</v>
      </c>
      <c r="B12" s="37">
        <v>1748.8609839999999</v>
      </c>
      <c r="C12" s="37">
        <v>888.8255104599973</v>
      </c>
      <c r="D12" s="37">
        <v>487.10518577000011</v>
      </c>
      <c r="E12" s="38">
        <f t="shared" si="0"/>
        <v>0.50823108216816237</v>
      </c>
      <c r="F12" s="38">
        <f t="shared" si="1"/>
        <v>0.27852710434187383</v>
      </c>
    </row>
    <row r="13" spans="1:6" ht="26.25" thickBot="1">
      <c r="A13" s="35" t="s">
        <v>37</v>
      </c>
      <c r="B13" s="37">
        <v>119.461994</v>
      </c>
      <c r="C13" s="37">
        <v>27.929406820000001</v>
      </c>
      <c r="D13" s="37">
        <v>6.9255768</v>
      </c>
      <c r="E13" s="38">
        <f t="shared" si="0"/>
        <v>0.23379324155597134</v>
      </c>
      <c r="F13" s="38">
        <f t="shared" si="1"/>
        <v>5.7973055430499507E-2</v>
      </c>
    </row>
    <row r="14" spans="1:6" ht="16.5" thickBot="1">
      <c r="A14" s="35" t="s">
        <v>58</v>
      </c>
      <c r="B14" s="37">
        <v>496.584542</v>
      </c>
      <c r="C14" s="37">
        <v>194.47085105999997</v>
      </c>
      <c r="D14" s="37">
        <v>82.712366609999918</v>
      </c>
      <c r="E14" s="38">
        <f t="shared" si="0"/>
        <v>0.39161680360964596</v>
      </c>
      <c r="F14" s="38">
        <f t="shared" si="1"/>
        <v>0.16656250771897751</v>
      </c>
    </row>
    <row r="15" spans="1:6" ht="16.5" thickBot="1">
      <c r="A15" s="64" t="s">
        <v>43</v>
      </c>
      <c r="B15" s="65">
        <v>13197.885287999999</v>
      </c>
      <c r="C15" s="65">
        <f>SUM(C4:C14)</f>
        <v>5294.5569580199972</v>
      </c>
      <c r="D15" s="65">
        <f>SUM(D4:D14)</f>
        <v>2379.2946302700138</v>
      </c>
      <c r="E15" s="66">
        <f t="shared" si="0"/>
        <v>0.40116706900263804</v>
      </c>
      <c r="F15" s="66">
        <f t="shared" si="1"/>
        <v>0.18027847479727344</v>
      </c>
    </row>
  </sheetData>
  <mergeCells count="2">
    <mergeCell ref="A1:F1"/>
    <mergeCell ref="A2:F2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zoomScaleNormal="100" workbookViewId="0">
      <selection activeCell="I15" sqref="I15"/>
    </sheetView>
  </sheetViews>
  <sheetFormatPr defaultColWidth="11" defaultRowHeight="15.75"/>
  <cols>
    <col min="2" max="2" width="18.125" customWidth="1"/>
    <col min="5" max="5" width="14.125" customWidth="1"/>
    <col min="6" max="6" width="13.375" customWidth="1"/>
  </cols>
  <sheetData>
    <row r="1" spans="1:6">
      <c r="A1" s="93" t="s">
        <v>107</v>
      </c>
      <c r="B1" s="93"/>
      <c r="C1" s="93"/>
      <c r="D1" s="93"/>
      <c r="E1" s="93"/>
      <c r="F1" s="93"/>
    </row>
    <row r="2" spans="1:6" ht="16.5" thickBot="1">
      <c r="A2" s="94" t="s">
        <v>97</v>
      </c>
      <c r="B2" s="94"/>
      <c r="C2" s="94"/>
      <c r="D2" s="94"/>
      <c r="E2" s="94"/>
      <c r="F2" s="94"/>
    </row>
    <row r="3" spans="1:6" ht="31.5" customHeight="1" thickBot="1">
      <c r="A3" s="59" t="s">
        <v>81</v>
      </c>
      <c r="B3" s="63" t="s">
        <v>11</v>
      </c>
      <c r="C3" s="63" t="s">
        <v>12</v>
      </c>
      <c r="D3" s="63" t="s">
        <v>13</v>
      </c>
      <c r="E3" s="63" t="s">
        <v>14</v>
      </c>
      <c r="F3" s="63" t="s">
        <v>15</v>
      </c>
    </row>
    <row r="4" spans="1:6" ht="16.5" thickBot="1">
      <c r="A4" s="42" t="s">
        <v>18</v>
      </c>
      <c r="B4" s="43">
        <v>18130.86</v>
      </c>
      <c r="C4" s="43">
        <v>8067.04063821001</v>
      </c>
      <c r="D4" s="43">
        <v>2738.7800399110411</v>
      </c>
      <c r="E4" s="8">
        <f>C4/B4</f>
        <v>0.44493425233055739</v>
      </c>
      <c r="F4" s="8">
        <f>D4/B4</f>
        <v>0.15105626759629939</v>
      </c>
    </row>
    <row r="9" spans="1:6">
      <c r="B9" s="74"/>
      <c r="C9" s="74"/>
      <c r="D9" s="74"/>
      <c r="E9" s="74"/>
      <c r="F9" s="74"/>
    </row>
    <row r="15" spans="1:6">
      <c r="B15" s="74"/>
      <c r="C15" s="74"/>
      <c r="D15" s="74"/>
      <c r="E15" s="74"/>
    </row>
  </sheetData>
  <mergeCells count="2">
    <mergeCell ref="A1:F1"/>
    <mergeCell ref="A2:F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0"/>
  <sheetViews>
    <sheetView topLeftCell="A19" zoomScaleNormal="100" workbookViewId="0">
      <selection activeCell="D40" sqref="D40"/>
    </sheetView>
  </sheetViews>
  <sheetFormatPr defaultColWidth="11" defaultRowHeight="15.75"/>
  <cols>
    <col min="1" max="1" width="34" customWidth="1"/>
    <col min="2" max="2" width="11.625" bestFit="1" customWidth="1"/>
    <col min="3" max="3" width="10.5" customWidth="1"/>
    <col min="4" max="5" width="11.625" bestFit="1" customWidth="1"/>
  </cols>
  <sheetData>
    <row r="1" spans="1:11">
      <c r="A1" s="93" t="s">
        <v>108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16.5" thickBot="1">
      <c r="A2" s="94" t="s">
        <v>97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1" ht="65.099999999999994" customHeight="1" thickBot="1">
      <c r="A3" s="59" t="s">
        <v>46</v>
      </c>
      <c r="B3" s="96" t="s">
        <v>11</v>
      </c>
      <c r="C3" s="97"/>
      <c r="D3" s="96" t="s">
        <v>12</v>
      </c>
      <c r="E3" s="97"/>
      <c r="F3" s="96" t="s">
        <v>13</v>
      </c>
      <c r="G3" s="97"/>
      <c r="H3" s="96" t="s">
        <v>14</v>
      </c>
      <c r="I3" s="97"/>
      <c r="J3" s="96" t="s">
        <v>15</v>
      </c>
      <c r="K3" s="97"/>
    </row>
    <row r="4" spans="1:11" ht="16.5" thickBot="1">
      <c r="A4" s="59"/>
      <c r="B4" s="59" t="s">
        <v>40</v>
      </c>
      <c r="C4" s="59" t="s">
        <v>5</v>
      </c>
      <c r="D4" s="59" t="s">
        <v>40</v>
      </c>
      <c r="E4" s="59" t="s">
        <v>5</v>
      </c>
      <c r="F4" s="59" t="s">
        <v>40</v>
      </c>
      <c r="G4" s="59" t="s">
        <v>5</v>
      </c>
      <c r="H4" s="59" t="s">
        <v>40</v>
      </c>
      <c r="I4" s="59" t="s">
        <v>5</v>
      </c>
      <c r="J4" s="59" t="s">
        <v>40</v>
      </c>
      <c r="K4" s="59" t="s">
        <v>5</v>
      </c>
    </row>
    <row r="5" spans="1:11" ht="16.5" thickBot="1">
      <c r="A5" s="78" t="s">
        <v>66</v>
      </c>
      <c r="B5" s="27">
        <v>490.93</v>
      </c>
      <c r="C5" s="27">
        <v>0</v>
      </c>
      <c r="D5" s="27">
        <f>D6</f>
        <v>190.43234664000008</v>
      </c>
      <c r="E5" s="27">
        <f>E6</f>
        <v>0</v>
      </c>
      <c r="F5" s="27">
        <f>F6</f>
        <v>89.885835119999996</v>
      </c>
      <c r="G5" s="27">
        <f>G6</f>
        <v>0</v>
      </c>
      <c r="H5" s="44">
        <f>D5/B5</f>
        <v>0.3879012214368649</v>
      </c>
      <c r="I5" s="44">
        <v>0</v>
      </c>
      <c r="J5" s="44">
        <f>F5/B5</f>
        <v>0.18309297683987533</v>
      </c>
      <c r="K5" s="44">
        <v>0</v>
      </c>
    </row>
    <row r="6" spans="1:11" ht="16.5" thickBot="1">
      <c r="A6" s="79" t="s">
        <v>88</v>
      </c>
      <c r="B6" s="23">
        <v>490.93</v>
      </c>
      <c r="C6" s="23">
        <v>0</v>
      </c>
      <c r="D6" s="23">
        <v>190.43234664000008</v>
      </c>
      <c r="E6" s="23">
        <v>0</v>
      </c>
      <c r="F6" s="23">
        <v>89.885835119999996</v>
      </c>
      <c r="G6" s="23">
        <v>0</v>
      </c>
      <c r="H6" s="45">
        <f>D6/B6</f>
        <v>0.3879012214368649</v>
      </c>
      <c r="I6" s="45">
        <v>0</v>
      </c>
      <c r="J6" s="45">
        <f>F6/B6</f>
        <v>0.18309297683987533</v>
      </c>
      <c r="K6" s="45">
        <v>0</v>
      </c>
    </row>
    <row r="7" spans="1:11" ht="16.5" thickBot="1">
      <c r="A7" s="80" t="s">
        <v>47</v>
      </c>
      <c r="B7" s="27">
        <v>363.03</v>
      </c>
      <c r="C7" s="27">
        <v>464.67</v>
      </c>
      <c r="D7" s="27">
        <f>D8+D9+D10</f>
        <v>57.109969220000004</v>
      </c>
      <c r="E7" s="27">
        <f t="shared" ref="E7:G7" si="0">E8+E9+E10</f>
        <v>88.52867504000001</v>
      </c>
      <c r="F7" s="27">
        <f t="shared" si="0"/>
        <v>10.754524050000001</v>
      </c>
      <c r="G7" s="27">
        <f t="shared" si="0"/>
        <v>13.953702980000001</v>
      </c>
      <c r="H7" s="44">
        <f t="shared" ref="H7:I22" si="1">D7/B7</f>
        <v>0.15731473768008156</v>
      </c>
      <c r="I7" s="44">
        <f>E7/C7</f>
        <v>0.19051945475283535</v>
      </c>
      <c r="J7" s="44">
        <f t="shared" ref="J7:K22" si="2">F7/B7</f>
        <v>2.9624339723989757E-2</v>
      </c>
      <c r="K7" s="44">
        <f>G7/C7</f>
        <v>3.0029274495878798E-2</v>
      </c>
    </row>
    <row r="8" spans="1:11" ht="16.5" thickBot="1">
      <c r="A8" s="79" t="s">
        <v>89</v>
      </c>
      <c r="B8" s="23">
        <v>21.28</v>
      </c>
      <c r="C8" s="23">
        <v>24.62</v>
      </c>
      <c r="D8" s="23">
        <v>3.1068139699999997</v>
      </c>
      <c r="E8" s="23">
        <v>4.5970033600000013</v>
      </c>
      <c r="F8" s="23">
        <v>0.58747132000000035</v>
      </c>
      <c r="G8" s="23">
        <v>0.6770286000000002</v>
      </c>
      <c r="H8" s="45">
        <f t="shared" si="1"/>
        <v>0.14599689708646615</v>
      </c>
      <c r="I8" s="45">
        <f t="shared" si="1"/>
        <v>0.18671825182778234</v>
      </c>
      <c r="J8" s="45">
        <f t="shared" si="2"/>
        <v>2.7606734962406031E-2</v>
      </c>
      <c r="K8" s="45">
        <f t="shared" si="2"/>
        <v>2.749913078797726E-2</v>
      </c>
    </row>
    <row r="9" spans="1:11" ht="16.5" thickBot="1">
      <c r="A9" s="79" t="s">
        <v>88</v>
      </c>
      <c r="B9" s="43">
        <v>294.45999999999998</v>
      </c>
      <c r="C9" s="43">
        <v>385.34</v>
      </c>
      <c r="D9" s="43">
        <v>47.083970740000005</v>
      </c>
      <c r="E9" s="43">
        <v>70.140015650000009</v>
      </c>
      <c r="F9" s="43">
        <v>8.8597476299999993</v>
      </c>
      <c r="G9" s="43">
        <v>10.626482060000001</v>
      </c>
      <c r="H9" s="45">
        <f t="shared" si="1"/>
        <v>0.15989937764042658</v>
      </c>
      <c r="I9" s="45">
        <f t="shared" si="1"/>
        <v>0.18202111291327144</v>
      </c>
      <c r="J9" s="45">
        <f t="shared" si="2"/>
        <v>3.0088119371052095E-2</v>
      </c>
      <c r="K9" s="45">
        <f t="shared" si="2"/>
        <v>2.7576898479265068E-2</v>
      </c>
    </row>
    <row r="10" spans="1:11" ht="16.5" thickBot="1">
      <c r="A10" s="79" t="s">
        <v>90</v>
      </c>
      <c r="B10" s="18">
        <v>47.3</v>
      </c>
      <c r="C10" s="18">
        <v>54.7</v>
      </c>
      <c r="D10" s="18">
        <v>6.9191845100000009</v>
      </c>
      <c r="E10" s="18">
        <v>13.79165603</v>
      </c>
      <c r="F10" s="18">
        <v>1.3073050999999998</v>
      </c>
      <c r="G10" s="18">
        <v>2.6501923200000008</v>
      </c>
      <c r="H10" s="45">
        <f t="shared" si="1"/>
        <v>0.14628297061310785</v>
      </c>
      <c r="I10" s="45">
        <f t="shared" si="1"/>
        <v>0.25213265137111518</v>
      </c>
      <c r="J10" s="45">
        <f t="shared" si="2"/>
        <v>2.7638585623678644E-2</v>
      </c>
      <c r="K10" s="45">
        <f t="shared" si="2"/>
        <v>4.8449585374771495E-2</v>
      </c>
    </row>
    <row r="11" spans="1:11" ht="16.5" thickBot="1">
      <c r="A11" s="80" t="s">
        <v>48</v>
      </c>
      <c r="B11" s="27">
        <v>3278.24</v>
      </c>
      <c r="C11" s="27">
        <v>0</v>
      </c>
      <c r="D11" s="27">
        <f t="shared" ref="D11:G11" si="3">D12+D13+D14</f>
        <v>1579.6044773599992</v>
      </c>
      <c r="E11" s="27">
        <f t="shared" si="3"/>
        <v>0</v>
      </c>
      <c r="F11" s="27">
        <f t="shared" si="3"/>
        <v>290.34714984999994</v>
      </c>
      <c r="G11" s="27">
        <f t="shared" si="3"/>
        <v>0</v>
      </c>
      <c r="H11" s="44">
        <f t="shared" si="1"/>
        <v>0.48184528202938143</v>
      </c>
      <c r="I11" s="44">
        <v>0</v>
      </c>
      <c r="J11" s="44">
        <f t="shared" si="2"/>
        <v>8.8567996806213078E-2</v>
      </c>
      <c r="K11" s="44">
        <v>0</v>
      </c>
    </row>
    <row r="12" spans="1:11" ht="16.5" thickBot="1">
      <c r="A12" s="79" t="s">
        <v>89</v>
      </c>
      <c r="B12" s="23">
        <v>273.69</v>
      </c>
      <c r="C12" s="23">
        <v>0</v>
      </c>
      <c r="D12" s="23">
        <v>139.17758377999999</v>
      </c>
      <c r="E12" s="23">
        <v>0</v>
      </c>
      <c r="F12" s="23">
        <v>45.032041030000002</v>
      </c>
      <c r="G12" s="23">
        <v>0</v>
      </c>
      <c r="H12" s="45">
        <f t="shared" si="1"/>
        <v>0.50852272198472726</v>
      </c>
      <c r="I12" s="45">
        <v>0</v>
      </c>
      <c r="J12" s="45">
        <f t="shared" si="2"/>
        <v>0.16453666933391795</v>
      </c>
      <c r="K12" s="45">
        <v>0</v>
      </c>
    </row>
    <row r="13" spans="1:11" ht="16.5" thickBot="1">
      <c r="A13" s="79" t="s">
        <v>88</v>
      </c>
      <c r="B13" s="43">
        <v>2905.77</v>
      </c>
      <c r="C13" s="23">
        <v>0</v>
      </c>
      <c r="D13" s="43">
        <v>1440.4268935799992</v>
      </c>
      <c r="E13" s="23">
        <v>0</v>
      </c>
      <c r="F13" s="43">
        <v>245.31510881999995</v>
      </c>
      <c r="G13" s="23">
        <v>0</v>
      </c>
      <c r="H13" s="45">
        <f t="shared" si="1"/>
        <v>0.49571263161915746</v>
      </c>
      <c r="I13" s="45">
        <v>0</v>
      </c>
      <c r="J13" s="45">
        <f t="shared" si="2"/>
        <v>8.4423443293860131E-2</v>
      </c>
      <c r="K13" s="45">
        <v>0</v>
      </c>
    </row>
    <row r="14" spans="1:11" ht="16.5" thickBot="1">
      <c r="A14" s="79" t="s">
        <v>90</v>
      </c>
      <c r="B14" s="18">
        <v>98.77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45">
        <f t="shared" si="1"/>
        <v>0</v>
      </c>
      <c r="I14" s="45">
        <v>0</v>
      </c>
      <c r="J14" s="45">
        <f t="shared" si="2"/>
        <v>0</v>
      </c>
      <c r="K14" s="45">
        <v>0</v>
      </c>
    </row>
    <row r="15" spans="1:11" ht="16.5" thickBot="1">
      <c r="A15" s="81" t="s">
        <v>49</v>
      </c>
      <c r="B15" s="27">
        <v>0</v>
      </c>
      <c r="C15" s="27">
        <v>1320.2</v>
      </c>
      <c r="D15" s="27">
        <f t="shared" ref="D15:G15" si="4">D16+D17+D18</f>
        <v>0</v>
      </c>
      <c r="E15" s="27">
        <f t="shared" si="4"/>
        <v>655.56793847000017</v>
      </c>
      <c r="F15" s="27">
        <f t="shared" si="4"/>
        <v>0</v>
      </c>
      <c r="G15" s="27">
        <f t="shared" si="4"/>
        <v>69.935040879623344</v>
      </c>
      <c r="H15" s="44">
        <v>0</v>
      </c>
      <c r="I15" s="44">
        <f>E15/C15</f>
        <v>0.49656714018330567</v>
      </c>
      <c r="J15" s="44">
        <v>0</v>
      </c>
      <c r="K15" s="44">
        <f>G15/C15</f>
        <v>5.2973065353448978E-2</v>
      </c>
    </row>
    <row r="16" spans="1:11" ht="16.5" thickBot="1">
      <c r="A16" s="79" t="s">
        <v>89</v>
      </c>
      <c r="B16" s="23">
        <v>0</v>
      </c>
      <c r="C16" s="23">
        <v>91.4</v>
      </c>
      <c r="D16" s="23">
        <v>0</v>
      </c>
      <c r="E16" s="23">
        <v>45.386236612754139</v>
      </c>
      <c r="F16" s="23">
        <v>0</v>
      </c>
      <c r="G16" s="23">
        <v>4.8417381733052371</v>
      </c>
      <c r="H16" s="45">
        <v>0</v>
      </c>
      <c r="I16" s="45">
        <f>E16/C16</f>
        <v>0.49656714018330567</v>
      </c>
      <c r="J16" s="45">
        <v>0</v>
      </c>
      <c r="K16" s="45">
        <f>G16/C16</f>
        <v>5.2973065353448978E-2</v>
      </c>
    </row>
    <row r="17" spans="1:11" ht="16.5" thickBot="1">
      <c r="A17" s="79" t="s">
        <v>88</v>
      </c>
      <c r="B17" s="23">
        <v>0</v>
      </c>
      <c r="C17" s="43">
        <v>892.2</v>
      </c>
      <c r="D17" s="23">
        <v>0</v>
      </c>
      <c r="E17" s="43">
        <v>443.03720247154536</v>
      </c>
      <c r="F17" s="23">
        <v>0</v>
      </c>
      <c r="G17" s="43">
        <v>47.262568908347177</v>
      </c>
      <c r="H17" s="45">
        <v>0</v>
      </c>
      <c r="I17" s="45">
        <f>E17/C17</f>
        <v>0.49656714018330567</v>
      </c>
      <c r="J17" s="45">
        <v>0</v>
      </c>
      <c r="K17" s="45">
        <f>G17/C17</f>
        <v>5.2973065353448971E-2</v>
      </c>
    </row>
    <row r="18" spans="1:11" ht="16.5" thickBot="1">
      <c r="A18" s="79" t="s">
        <v>90</v>
      </c>
      <c r="B18" s="23">
        <v>0</v>
      </c>
      <c r="C18" s="18">
        <v>336.6</v>
      </c>
      <c r="D18" s="23">
        <v>0</v>
      </c>
      <c r="E18" s="18">
        <v>167.14449938570067</v>
      </c>
      <c r="F18" s="23">
        <v>0</v>
      </c>
      <c r="G18" s="18">
        <v>17.830733797970925</v>
      </c>
      <c r="H18" s="45">
        <v>0</v>
      </c>
      <c r="I18" s="45">
        <f>E18/C18</f>
        <v>0.49656714018330556</v>
      </c>
      <c r="J18" s="45">
        <v>0</v>
      </c>
      <c r="K18" s="45">
        <f>G18/C18</f>
        <v>5.2973065353448971E-2</v>
      </c>
    </row>
    <row r="19" spans="1:11" ht="16.5" thickBot="1">
      <c r="A19" s="78" t="s">
        <v>67</v>
      </c>
      <c r="B19" s="27">
        <v>1843.73</v>
      </c>
      <c r="C19" s="27">
        <v>0</v>
      </c>
      <c r="D19" s="27">
        <f>D20</f>
        <v>1032.2729875199998</v>
      </c>
      <c r="E19" s="27">
        <f t="shared" ref="E19:G19" si="5">E20</f>
        <v>0</v>
      </c>
      <c r="F19" s="27">
        <f t="shared" si="5"/>
        <v>415.68822104000009</v>
      </c>
      <c r="G19" s="27">
        <f t="shared" si="5"/>
        <v>0</v>
      </c>
      <c r="H19" s="44">
        <f t="shared" ref="H19:H20" si="6">D19/B19</f>
        <v>0.55988294789367199</v>
      </c>
      <c r="I19" s="44">
        <v>0</v>
      </c>
      <c r="J19" s="44">
        <f t="shared" ref="J19:J20" si="7">F19/B19</f>
        <v>0.22546046386401483</v>
      </c>
      <c r="K19" s="44">
        <v>0</v>
      </c>
    </row>
    <row r="20" spans="1:11" ht="16.5" thickBot="1">
      <c r="A20" s="79" t="s">
        <v>88</v>
      </c>
      <c r="B20" s="23">
        <v>1843.73</v>
      </c>
      <c r="C20" s="23">
        <v>0</v>
      </c>
      <c r="D20" s="23">
        <v>1032.2729875199998</v>
      </c>
      <c r="E20" s="23">
        <v>0</v>
      </c>
      <c r="F20" s="23">
        <v>415.68822104000009</v>
      </c>
      <c r="G20" s="23">
        <v>0</v>
      </c>
      <c r="H20" s="45">
        <f t="shared" si="6"/>
        <v>0.55988294789367199</v>
      </c>
      <c r="I20" s="45">
        <v>0</v>
      </c>
      <c r="J20" s="45">
        <f t="shared" si="7"/>
        <v>0.22546046386401483</v>
      </c>
      <c r="K20" s="45">
        <v>0</v>
      </c>
    </row>
    <row r="21" spans="1:11" ht="16.5" thickBot="1">
      <c r="A21" s="82" t="s">
        <v>50</v>
      </c>
      <c r="B21" s="27">
        <v>102.5</v>
      </c>
      <c r="C21" s="27">
        <v>0</v>
      </c>
      <c r="D21" s="27">
        <f>D22+D23</f>
        <v>102.5</v>
      </c>
      <c r="E21" s="27">
        <f t="shared" ref="E21:G21" si="8">E22+E23</f>
        <v>0</v>
      </c>
      <c r="F21" s="27">
        <f t="shared" si="8"/>
        <v>102.5</v>
      </c>
      <c r="G21" s="27">
        <f t="shared" si="8"/>
        <v>0</v>
      </c>
      <c r="H21" s="44">
        <f t="shared" si="1"/>
        <v>1</v>
      </c>
      <c r="I21" s="44">
        <v>0</v>
      </c>
      <c r="J21" s="44">
        <f t="shared" si="2"/>
        <v>1</v>
      </c>
      <c r="K21" s="44">
        <v>0</v>
      </c>
    </row>
    <row r="22" spans="1:11" ht="16.5" thickBot="1">
      <c r="A22" s="79" t="s">
        <v>89</v>
      </c>
      <c r="B22" s="23">
        <v>5</v>
      </c>
      <c r="C22" s="23">
        <v>0</v>
      </c>
      <c r="D22" s="23">
        <v>5</v>
      </c>
      <c r="E22" s="23">
        <v>0</v>
      </c>
      <c r="F22" s="23">
        <v>5</v>
      </c>
      <c r="G22" s="23">
        <v>0</v>
      </c>
      <c r="H22" s="45">
        <f t="shared" si="1"/>
        <v>1</v>
      </c>
      <c r="I22" s="45">
        <v>0</v>
      </c>
      <c r="J22" s="45">
        <f t="shared" si="2"/>
        <v>1</v>
      </c>
      <c r="K22" s="45">
        <v>0</v>
      </c>
    </row>
    <row r="23" spans="1:11" ht="16.5" thickBot="1">
      <c r="A23" s="79" t="s">
        <v>88</v>
      </c>
      <c r="B23" s="43">
        <v>97.5</v>
      </c>
      <c r="C23" s="23">
        <v>0</v>
      </c>
      <c r="D23" s="43">
        <v>97.5</v>
      </c>
      <c r="E23" s="23">
        <v>0</v>
      </c>
      <c r="F23" s="43">
        <v>97.5</v>
      </c>
      <c r="G23" s="23">
        <v>0</v>
      </c>
      <c r="H23" s="45">
        <f t="shared" ref="H23:I38" si="9">D23/B23</f>
        <v>1</v>
      </c>
      <c r="I23" s="45">
        <v>0</v>
      </c>
      <c r="J23" s="45">
        <f t="shared" ref="J23:K38" si="10">F23/B23</f>
        <v>1</v>
      </c>
      <c r="K23" s="45">
        <v>0</v>
      </c>
    </row>
    <row r="24" spans="1:11" ht="16.5" thickBot="1">
      <c r="A24" s="82" t="s">
        <v>51</v>
      </c>
      <c r="B24" s="27">
        <v>467.77</v>
      </c>
      <c r="C24" s="27">
        <v>142.56</v>
      </c>
      <c r="D24" s="27">
        <f t="shared" ref="D24" si="11">D25+D26+D27</f>
        <v>57.363174260000008</v>
      </c>
      <c r="E24" s="27">
        <f t="shared" ref="E24" si="12">E25+E26+E27</f>
        <v>8.3863618199999994</v>
      </c>
      <c r="F24" s="27">
        <f t="shared" ref="F24" si="13">F25+F26+F27</f>
        <v>40.112733190000007</v>
      </c>
      <c r="G24" s="27">
        <f t="shared" ref="G24" si="14">G25+G26+G27</f>
        <v>8.3506003300000007</v>
      </c>
      <c r="H24" s="44">
        <f t="shared" si="9"/>
        <v>0.12263115261773951</v>
      </c>
      <c r="I24" s="44">
        <f>E24/C24</f>
        <v>5.8826892676767668E-2</v>
      </c>
      <c r="J24" s="44">
        <f t="shared" si="10"/>
        <v>8.575311197810892E-2</v>
      </c>
      <c r="K24" s="44">
        <f>G24/C24</f>
        <v>5.8576040474186311E-2</v>
      </c>
    </row>
    <row r="25" spans="1:11" ht="16.5" thickBot="1">
      <c r="A25" s="79" t="s">
        <v>89</v>
      </c>
      <c r="B25" s="23">
        <v>26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45">
        <f t="shared" si="9"/>
        <v>0</v>
      </c>
      <c r="I25" s="45">
        <v>0</v>
      </c>
      <c r="J25" s="45">
        <f t="shared" si="10"/>
        <v>0</v>
      </c>
      <c r="K25" s="45">
        <v>0</v>
      </c>
    </row>
    <row r="26" spans="1:11" ht="16.5" thickBot="1">
      <c r="A26" s="79" t="s">
        <v>88</v>
      </c>
      <c r="B26" s="43">
        <v>425.77</v>
      </c>
      <c r="C26" s="43">
        <v>142.56</v>
      </c>
      <c r="D26" s="43">
        <v>57.363174260000008</v>
      </c>
      <c r="E26" s="23">
        <v>8.3863618199999994</v>
      </c>
      <c r="F26" s="43">
        <v>40.112733190000007</v>
      </c>
      <c r="G26" s="23">
        <v>8.3506003300000007</v>
      </c>
      <c r="H26" s="45">
        <f t="shared" si="9"/>
        <v>0.13472807915071519</v>
      </c>
      <c r="I26" s="45">
        <v>0</v>
      </c>
      <c r="J26" s="45">
        <f t="shared" si="10"/>
        <v>9.4212211264297643E-2</v>
      </c>
      <c r="K26" s="45">
        <v>0</v>
      </c>
    </row>
    <row r="27" spans="1:11" ht="16.5" thickBot="1">
      <c r="A27" s="79" t="s">
        <v>90</v>
      </c>
      <c r="B27" s="18">
        <v>16</v>
      </c>
      <c r="C27" s="43">
        <v>0</v>
      </c>
      <c r="D27" s="18">
        <v>0</v>
      </c>
      <c r="E27" s="23">
        <v>0</v>
      </c>
      <c r="F27" s="43">
        <v>0</v>
      </c>
      <c r="G27" s="23">
        <v>0</v>
      </c>
      <c r="H27" s="45">
        <f t="shared" si="9"/>
        <v>0</v>
      </c>
      <c r="I27" s="45">
        <v>0</v>
      </c>
      <c r="J27" s="45">
        <f t="shared" si="10"/>
        <v>0</v>
      </c>
      <c r="K27" s="45">
        <v>0</v>
      </c>
    </row>
    <row r="28" spans="1:11" ht="16.5" thickBot="1">
      <c r="A28" s="82" t="s">
        <v>52</v>
      </c>
      <c r="B28" s="27">
        <v>675.74</v>
      </c>
      <c r="C28" s="27">
        <v>217.19</v>
      </c>
      <c r="D28" s="27">
        <f t="shared" ref="D28" si="15">D29+D30+D31</f>
        <v>201.96117439999995</v>
      </c>
      <c r="E28" s="27">
        <f t="shared" ref="E28" si="16">E29+E30+E31</f>
        <v>39.786079440000002</v>
      </c>
      <c r="F28" s="27">
        <f t="shared" ref="F28" si="17">F29+F30+F31</f>
        <v>65.153580849999983</v>
      </c>
      <c r="G28" s="27">
        <f t="shared" ref="G28" si="18">G29+G30+G31</f>
        <v>13.396674950000001</v>
      </c>
      <c r="H28" s="44">
        <f t="shared" si="9"/>
        <v>0.29887408529907944</v>
      </c>
      <c r="I28" s="44">
        <f>E28/C28</f>
        <v>0.18318559528523415</v>
      </c>
      <c r="J28" s="44">
        <f t="shared" si="10"/>
        <v>9.6418120652913816E-2</v>
      </c>
      <c r="K28" s="44">
        <f>G28/C28</f>
        <v>6.1681822137299148E-2</v>
      </c>
    </row>
    <row r="29" spans="1:11" ht="16.5" thickBot="1">
      <c r="A29" s="79" t="s">
        <v>89</v>
      </c>
      <c r="B29" s="23">
        <v>31.93</v>
      </c>
      <c r="C29" s="23">
        <v>8.8699999999999992</v>
      </c>
      <c r="D29" s="23">
        <v>6.9472977900000012</v>
      </c>
      <c r="E29" s="23">
        <v>0.45557241999999998</v>
      </c>
      <c r="F29" s="23">
        <v>2.87204996</v>
      </c>
      <c r="G29" s="23">
        <v>0.12826992000000001</v>
      </c>
      <c r="H29" s="45">
        <f t="shared" si="9"/>
        <v>0.21757901002192301</v>
      </c>
      <c r="I29" s="45">
        <v>0</v>
      </c>
      <c r="J29" s="45">
        <f t="shared" si="10"/>
        <v>8.9948323207015346E-2</v>
      </c>
      <c r="K29" s="45">
        <v>0</v>
      </c>
    </row>
    <row r="30" spans="1:11" ht="16.5" thickBot="1">
      <c r="A30" s="79" t="s">
        <v>88</v>
      </c>
      <c r="B30" s="43">
        <v>431.42</v>
      </c>
      <c r="C30" s="43">
        <v>135.12</v>
      </c>
      <c r="D30" s="43">
        <v>127.69826140999999</v>
      </c>
      <c r="E30" s="43">
        <v>22.089062970000001</v>
      </c>
      <c r="F30" s="43">
        <v>35.389307649999985</v>
      </c>
      <c r="G30" s="23">
        <v>8.3646715100000026</v>
      </c>
      <c r="H30" s="45">
        <f t="shared" si="9"/>
        <v>0.29599522833897357</v>
      </c>
      <c r="I30" s="45">
        <v>0</v>
      </c>
      <c r="J30" s="45">
        <f t="shared" si="10"/>
        <v>8.2029826271382833E-2</v>
      </c>
      <c r="K30" s="45">
        <v>0</v>
      </c>
    </row>
    <row r="31" spans="1:11" ht="16.5" thickBot="1">
      <c r="A31" s="79" t="s">
        <v>90</v>
      </c>
      <c r="B31" s="18">
        <v>212.4</v>
      </c>
      <c r="C31" s="18">
        <v>73.2</v>
      </c>
      <c r="D31" s="18">
        <v>67.315615199999982</v>
      </c>
      <c r="E31" s="18">
        <v>17.241444050000002</v>
      </c>
      <c r="F31" s="18">
        <v>26.892223239999996</v>
      </c>
      <c r="G31" s="18">
        <v>4.9037335199999994</v>
      </c>
      <c r="H31" s="45">
        <f t="shared" si="9"/>
        <v>0.31692850847457615</v>
      </c>
      <c r="I31" s="45">
        <v>0</v>
      </c>
      <c r="J31" s="45">
        <f t="shared" si="10"/>
        <v>0.12661122052730694</v>
      </c>
      <c r="K31" s="45">
        <v>0</v>
      </c>
    </row>
    <row r="32" spans="1:11" ht="16.5" thickBot="1">
      <c r="A32" s="82" t="s">
        <v>53</v>
      </c>
      <c r="B32" s="27">
        <v>1003.23</v>
      </c>
      <c r="C32" s="27">
        <v>282.77</v>
      </c>
      <c r="D32" s="27">
        <f>D33+D34</f>
        <v>467.95618719999999</v>
      </c>
      <c r="E32" s="27">
        <f t="shared" ref="E32:G32" si="19">E33+E34</f>
        <v>45.398827480000001</v>
      </c>
      <c r="F32" s="27">
        <f t="shared" si="19"/>
        <v>73.623099809999999</v>
      </c>
      <c r="G32" s="27">
        <f t="shared" si="19"/>
        <v>3.9732723499999998</v>
      </c>
      <c r="H32" s="44">
        <f t="shared" si="9"/>
        <v>0.46644955513690778</v>
      </c>
      <c r="I32" s="44">
        <f>E32/C32</f>
        <v>0.16055036771934789</v>
      </c>
      <c r="J32" s="44">
        <f t="shared" si="10"/>
        <v>7.3386062827068568E-2</v>
      </c>
      <c r="K32" s="44">
        <f>G32/C32</f>
        <v>1.405125137037168E-2</v>
      </c>
    </row>
    <row r="33" spans="1:11" ht="16.5" thickBot="1">
      <c r="A33" s="79" t="s">
        <v>89</v>
      </c>
      <c r="B33" s="23">
        <v>119.51</v>
      </c>
      <c r="C33" s="23">
        <v>33.49</v>
      </c>
      <c r="D33" s="23">
        <v>49.662302190000013</v>
      </c>
      <c r="E33" s="23">
        <v>10.88205247</v>
      </c>
      <c r="F33" s="23">
        <v>9.9066039400000001</v>
      </c>
      <c r="G33" s="23">
        <v>1.0100700900000001</v>
      </c>
      <c r="H33" s="45">
        <f t="shared" si="9"/>
        <v>0.41554934474102595</v>
      </c>
      <c r="I33" s="45">
        <f t="shared" si="9"/>
        <v>0.32493438250223944</v>
      </c>
      <c r="J33" s="45">
        <f t="shared" si="10"/>
        <v>8.2893514684963601E-2</v>
      </c>
      <c r="K33" s="45">
        <f t="shared" si="10"/>
        <v>3.0160349059420725E-2</v>
      </c>
    </row>
    <row r="34" spans="1:11" ht="16.5" thickBot="1">
      <c r="A34" s="79" t="s">
        <v>88</v>
      </c>
      <c r="B34" s="43">
        <v>883.72</v>
      </c>
      <c r="C34" s="43">
        <v>249.28</v>
      </c>
      <c r="D34" s="43">
        <v>418.29388501</v>
      </c>
      <c r="E34" s="43">
        <v>34.516775010000003</v>
      </c>
      <c r="F34" s="43">
        <v>63.716495870000003</v>
      </c>
      <c r="G34" s="43">
        <v>2.9632022599999996</v>
      </c>
      <c r="H34" s="45">
        <f t="shared" si="9"/>
        <v>0.47333305233558137</v>
      </c>
      <c r="I34" s="45">
        <f t="shared" si="9"/>
        <v>0.13846588177952504</v>
      </c>
      <c r="J34" s="45">
        <f t="shared" si="10"/>
        <v>7.2100321221653912E-2</v>
      </c>
      <c r="K34" s="45">
        <f t="shared" si="10"/>
        <v>1.1887043725930678E-2</v>
      </c>
    </row>
    <row r="35" spans="1:11" ht="16.5" thickBot="1">
      <c r="A35" s="82" t="s">
        <v>54</v>
      </c>
      <c r="B35" s="27">
        <v>860.86</v>
      </c>
      <c r="C35" s="27">
        <v>2102.62</v>
      </c>
      <c r="D35" s="27">
        <f t="shared" ref="D35" si="20">D36+D37+D38</f>
        <v>313.78452424</v>
      </c>
      <c r="E35" s="27">
        <f t="shared" ref="E35" si="21">E36+E37+E38</f>
        <v>888.9933594399879</v>
      </c>
      <c r="F35" s="27">
        <f t="shared" ref="F35" si="22">F36+F37+F38</f>
        <v>209.55773859999852</v>
      </c>
      <c r="G35" s="27">
        <f t="shared" ref="G35" si="23">G36+G37+G38</f>
        <v>177.62105133999972</v>
      </c>
      <c r="H35" s="44">
        <f t="shared" si="9"/>
        <v>0.36450122463582929</v>
      </c>
      <c r="I35" s="44">
        <f>E35/C35</f>
        <v>0.42280267449181874</v>
      </c>
      <c r="J35" s="44">
        <f t="shared" si="10"/>
        <v>0.24342836070905666</v>
      </c>
      <c r="K35" s="44">
        <f>G35/C35</f>
        <v>8.4476059078673144E-2</v>
      </c>
    </row>
    <row r="36" spans="1:11" ht="16.5" thickBot="1">
      <c r="A36" s="79" t="s">
        <v>89</v>
      </c>
      <c r="B36" s="23">
        <v>55.26</v>
      </c>
      <c r="C36" s="23">
        <v>138.54</v>
      </c>
      <c r="D36" s="23">
        <v>16.383933770000006</v>
      </c>
      <c r="E36" s="23">
        <v>36.627726479999978</v>
      </c>
      <c r="F36" s="23">
        <v>12.859338770000026</v>
      </c>
      <c r="G36" s="23">
        <v>7.4705803699999915</v>
      </c>
      <c r="H36" s="45">
        <f t="shared" si="9"/>
        <v>0.29648812468331537</v>
      </c>
      <c r="I36" s="45">
        <f>E36/C36</f>
        <v>0.26438376266782143</v>
      </c>
      <c r="J36" s="45">
        <f t="shared" si="10"/>
        <v>0.23270609428157846</v>
      </c>
      <c r="K36" s="45">
        <f>G36/C36</f>
        <v>5.392363483470472E-2</v>
      </c>
    </row>
    <row r="37" spans="1:11" ht="16.5" thickBot="1">
      <c r="A37" s="79" t="s">
        <v>88</v>
      </c>
      <c r="B37" s="43">
        <v>602.03</v>
      </c>
      <c r="C37" s="43">
        <v>1509.47</v>
      </c>
      <c r="D37" s="43">
        <v>144.92189845000004</v>
      </c>
      <c r="E37" s="43">
        <v>339.92998438999695</v>
      </c>
      <c r="F37" s="43">
        <v>108.77027595999881</v>
      </c>
      <c r="G37" s="43">
        <v>59.338044689999933</v>
      </c>
      <c r="H37" s="45">
        <f t="shared" si="9"/>
        <v>0.24072205446572439</v>
      </c>
      <c r="I37" s="45">
        <f>E37/C37</f>
        <v>0.22519823805043951</v>
      </c>
      <c r="J37" s="45">
        <f t="shared" si="10"/>
        <v>0.18067251791438768</v>
      </c>
      <c r="K37" s="45">
        <f>G37/C37</f>
        <v>3.9310516068553819E-2</v>
      </c>
    </row>
    <row r="38" spans="1:11" ht="16.5" thickBot="1">
      <c r="A38" s="79" t="s">
        <v>90</v>
      </c>
      <c r="B38" s="18">
        <v>203.58</v>
      </c>
      <c r="C38" s="18">
        <v>454.61</v>
      </c>
      <c r="D38" s="18">
        <v>152.47869201999998</v>
      </c>
      <c r="E38" s="18">
        <v>512.43564856999103</v>
      </c>
      <c r="F38" s="18">
        <v>87.928123869999695</v>
      </c>
      <c r="G38" s="18">
        <v>110.8124262799998</v>
      </c>
      <c r="H38" s="45">
        <f t="shared" si="9"/>
        <v>0.74898659996070327</v>
      </c>
      <c r="I38" s="45">
        <f>E38/C38</f>
        <v>1.1271983646861947</v>
      </c>
      <c r="J38" s="45">
        <f t="shared" si="10"/>
        <v>0.43190944036742163</v>
      </c>
      <c r="K38" s="45">
        <f>G38/C38</f>
        <v>0.24375272492905961</v>
      </c>
    </row>
    <row r="39" spans="1:11" ht="16.5" thickBot="1">
      <c r="A39" s="80" t="s">
        <v>55</v>
      </c>
      <c r="B39" s="27">
        <v>0</v>
      </c>
      <c r="C39" s="27">
        <v>1729.45</v>
      </c>
      <c r="D39" s="27">
        <f t="shared" ref="D39" si="24">D40+D41+D42</f>
        <v>0</v>
      </c>
      <c r="E39" s="27">
        <f t="shared" ref="E39" si="25">E40+E41+E42</f>
        <v>980.15310416999944</v>
      </c>
      <c r="F39" s="27">
        <f t="shared" ref="F39" si="26">F40+F41+F42</f>
        <v>0</v>
      </c>
      <c r="G39" s="27">
        <f t="shared" ref="G39" si="27">G40+G41+G42</f>
        <v>137.89575246000001</v>
      </c>
      <c r="H39" s="44">
        <v>0</v>
      </c>
      <c r="I39" s="44">
        <f>E39/C39</f>
        <v>0.56674266626384073</v>
      </c>
      <c r="J39" s="44">
        <v>0</v>
      </c>
      <c r="K39" s="44">
        <f>G39/C39</f>
        <v>7.9733876353754091E-2</v>
      </c>
    </row>
    <row r="40" spans="1:11" ht="16.5" thickBot="1">
      <c r="A40" s="79" t="s">
        <v>89</v>
      </c>
      <c r="B40" s="23">
        <v>0</v>
      </c>
      <c r="C40" s="23">
        <v>53.88</v>
      </c>
      <c r="D40" s="23">
        <v>0</v>
      </c>
      <c r="E40" s="23">
        <v>30.535918293964347</v>
      </c>
      <c r="F40" s="23">
        <v>0</v>
      </c>
      <c r="G40" s="23">
        <v>4.2960364174625605</v>
      </c>
      <c r="H40" s="45">
        <v>0</v>
      </c>
      <c r="I40" s="45">
        <f t="shared" ref="I40:I44" si="28">E40/C40</f>
        <v>0.56673938927179557</v>
      </c>
      <c r="J40" s="45">
        <v>0</v>
      </c>
      <c r="K40" s="45">
        <f t="shared" ref="K40:K44" si="29">G40/C40</f>
        <v>7.9733415320389023E-2</v>
      </c>
    </row>
    <row r="41" spans="1:11" ht="16.5" thickBot="1">
      <c r="A41" s="79" t="s">
        <v>88</v>
      </c>
      <c r="B41" s="23">
        <v>0</v>
      </c>
      <c r="C41" s="43">
        <v>1565.24</v>
      </c>
      <c r="D41" s="23">
        <v>0</v>
      </c>
      <c r="E41" s="43">
        <v>887.08316166378518</v>
      </c>
      <c r="F41" s="23">
        <v>0</v>
      </c>
      <c r="G41" s="43">
        <v>124.8019309960857</v>
      </c>
      <c r="H41" s="45">
        <v>0</v>
      </c>
      <c r="I41" s="45">
        <f t="shared" si="28"/>
        <v>0.56673938927179546</v>
      </c>
      <c r="J41" s="45">
        <v>0</v>
      </c>
      <c r="K41" s="45">
        <f t="shared" si="29"/>
        <v>7.9733415320389009E-2</v>
      </c>
    </row>
    <row r="42" spans="1:11" ht="16.5" thickBot="1">
      <c r="A42" s="79" t="s">
        <v>90</v>
      </c>
      <c r="B42" s="23">
        <v>0</v>
      </c>
      <c r="C42" s="18">
        <v>110.34</v>
      </c>
      <c r="D42" s="23">
        <v>0</v>
      </c>
      <c r="E42" s="18">
        <v>62.534024212249911</v>
      </c>
      <c r="F42" s="23">
        <v>0</v>
      </c>
      <c r="G42" s="18">
        <v>8.7977850464517235</v>
      </c>
      <c r="H42" s="45">
        <v>0</v>
      </c>
      <c r="I42" s="45">
        <f t="shared" si="28"/>
        <v>0.56673938927179546</v>
      </c>
      <c r="J42" s="45">
        <v>0</v>
      </c>
      <c r="K42" s="45">
        <f t="shared" si="29"/>
        <v>7.9733415320389009E-2</v>
      </c>
    </row>
    <row r="43" spans="1:11" ht="16.5" thickBot="1">
      <c r="A43" s="83" t="s">
        <v>82</v>
      </c>
      <c r="B43" s="27">
        <v>0</v>
      </c>
      <c r="C43" s="27">
        <v>2785.35</v>
      </c>
      <c r="D43" s="27">
        <f>D44</f>
        <v>0</v>
      </c>
      <c r="E43" s="27">
        <f t="shared" ref="E43:G43" si="30">E44</f>
        <v>1357.2414515099788</v>
      </c>
      <c r="F43" s="27">
        <f t="shared" si="30"/>
        <v>0</v>
      </c>
      <c r="G43" s="27">
        <f t="shared" si="30"/>
        <v>1016.0310621113706</v>
      </c>
      <c r="H43" s="46">
        <v>0</v>
      </c>
      <c r="I43" s="44">
        <f>E43/C43</f>
        <v>0.48727860107705634</v>
      </c>
      <c r="J43" s="44">
        <v>0</v>
      </c>
      <c r="K43" s="44">
        <f>G43/C43</f>
        <v>0.36477680080110958</v>
      </c>
    </row>
    <row r="44" spans="1:11" ht="16.5" thickBot="1">
      <c r="A44" s="79" t="s">
        <v>91</v>
      </c>
      <c r="B44" s="23">
        <v>0</v>
      </c>
      <c r="C44" s="23">
        <v>2785.35</v>
      </c>
      <c r="D44" s="23">
        <v>0</v>
      </c>
      <c r="E44" s="23">
        <v>1357.2414515099788</v>
      </c>
      <c r="F44" s="23">
        <v>0</v>
      </c>
      <c r="G44" s="23">
        <v>1016.0310621113706</v>
      </c>
      <c r="H44" s="45">
        <v>0</v>
      </c>
      <c r="I44" s="45">
        <f t="shared" si="28"/>
        <v>0.48727860107705634</v>
      </c>
      <c r="J44" s="45">
        <v>0</v>
      </c>
      <c r="K44" s="45">
        <f t="shared" si="29"/>
        <v>0.36477680080110958</v>
      </c>
    </row>
    <row r="45" spans="1:11" ht="16.5" thickBot="1">
      <c r="A45" s="84" t="s">
        <v>56</v>
      </c>
      <c r="B45" s="31">
        <v>9086.0400000000009</v>
      </c>
      <c r="C45" s="31">
        <v>9044.82</v>
      </c>
      <c r="D45" s="31">
        <f>SUM(D46:D49)</f>
        <v>4002.9848408399989</v>
      </c>
      <c r="E45" s="31">
        <f t="shared" ref="E45:G45" si="31">SUM(E46:E49)</f>
        <v>4064.0557973699661</v>
      </c>
      <c r="F45" s="31">
        <f t="shared" si="31"/>
        <v>1297.6228825099986</v>
      </c>
      <c r="G45" s="31">
        <f t="shared" si="31"/>
        <v>1441.1571574009936</v>
      </c>
      <c r="H45" s="47">
        <f t="shared" ref="H45:I49" si="32">D45/B45</f>
        <v>0.44056429873080005</v>
      </c>
      <c r="I45" s="47">
        <f>E45/C45</f>
        <v>0.4493241211400521</v>
      </c>
      <c r="J45" s="47">
        <f t="shared" ref="J45:K49" si="33">F45/B45</f>
        <v>0.14281500879481032</v>
      </c>
      <c r="K45" s="47">
        <f>G45/C45</f>
        <v>0.15933508432461824</v>
      </c>
    </row>
    <row r="46" spans="1:11" ht="16.5" thickBot="1">
      <c r="A46" s="48" t="s">
        <v>92</v>
      </c>
      <c r="B46" s="34">
        <v>532.66999999999996</v>
      </c>
      <c r="C46" s="34">
        <v>350.8</v>
      </c>
      <c r="D46" s="34">
        <f>D8+D12+D16+D22+D25+D29+D33+D36+D40</f>
        <v>220.27793149999999</v>
      </c>
      <c r="E46" s="34">
        <f t="shared" ref="E46:F46" si="34">E8+E12+E16+E22+E25+E29+E33+E36+E40</f>
        <v>128.48450963671849</v>
      </c>
      <c r="F46" s="34">
        <f t="shared" si="34"/>
        <v>76.257505020000025</v>
      </c>
      <c r="G46" s="34">
        <f>G8+G12+G16+G22+G25+G29+G33+G36+G40</f>
        <v>18.423723570767788</v>
      </c>
      <c r="H46" s="45">
        <f t="shared" si="32"/>
        <v>0.41353545628625604</v>
      </c>
      <c r="I46" s="45">
        <f t="shared" si="32"/>
        <v>0.3662614299792431</v>
      </c>
      <c r="J46" s="45">
        <f t="shared" si="33"/>
        <v>0.14316087825482951</v>
      </c>
      <c r="K46" s="45">
        <f t="shared" si="33"/>
        <v>5.2519166393294715E-2</v>
      </c>
    </row>
    <row r="47" spans="1:11" ht="16.5" thickBot="1">
      <c r="A47" s="48" t="s">
        <v>93</v>
      </c>
      <c r="B47" s="49">
        <v>7975.33</v>
      </c>
      <c r="C47" s="49">
        <v>4879.21</v>
      </c>
      <c r="D47" s="49">
        <f>D6+D9+D13+D17+D20+D23+D26+D30+D34+D37+D41</f>
        <v>3555.9934176099991</v>
      </c>
      <c r="E47" s="49">
        <f t="shared" ref="E47:G47" si="35">E6+E9+E13+E17+E20+E23+E26+E30+E34+E37+E41</f>
        <v>1805.1825639753274</v>
      </c>
      <c r="F47" s="49">
        <f t="shared" si="35"/>
        <v>1105.2377252799988</v>
      </c>
      <c r="G47" s="49">
        <f t="shared" si="35"/>
        <v>261.70750075443283</v>
      </c>
      <c r="H47" s="45">
        <f t="shared" si="32"/>
        <v>0.44587414158536376</v>
      </c>
      <c r="I47" s="45">
        <f t="shared" si="32"/>
        <v>0.36997435322015804</v>
      </c>
      <c r="J47" s="45">
        <f t="shared" si="33"/>
        <v>0.1385820681125419</v>
      </c>
      <c r="K47" s="45">
        <f t="shared" si="33"/>
        <v>5.363726930270122E-2</v>
      </c>
    </row>
    <row r="48" spans="1:11" ht="16.5" thickBot="1">
      <c r="A48" s="48" t="s">
        <v>94</v>
      </c>
      <c r="B48" s="50">
        <v>578.04</v>
      </c>
      <c r="C48" s="50">
        <v>1029.46</v>
      </c>
      <c r="D48" s="50">
        <f>D10+D14+D18+D27+D31+D38+D42</f>
        <v>226.71349172999996</v>
      </c>
      <c r="E48" s="50">
        <f t="shared" ref="E48:F48" si="36">E10+E14+E18+E27+E31+E38+E42</f>
        <v>773.14727224794171</v>
      </c>
      <c r="F48" s="50">
        <f t="shared" si="36"/>
        <v>116.1276522099997</v>
      </c>
      <c r="G48" s="50">
        <f>G10+G14+G18+G27+G31+G38+G42</f>
        <v>144.99487096442246</v>
      </c>
      <c r="H48" s="45">
        <f t="shared" si="32"/>
        <v>0.39221073235416232</v>
      </c>
      <c r="I48" s="45">
        <f t="shared" si="32"/>
        <v>0.7510221594311014</v>
      </c>
      <c r="J48" s="45">
        <f t="shared" si="33"/>
        <v>0.20089899005259101</v>
      </c>
      <c r="K48" s="45">
        <f t="shared" si="33"/>
        <v>0.14084556074487833</v>
      </c>
    </row>
    <row r="49" spans="1:11" ht="16.5" thickBot="1">
      <c r="A49" s="48" t="s">
        <v>95</v>
      </c>
      <c r="B49" s="50">
        <v>0</v>
      </c>
      <c r="C49" s="23">
        <v>2785.35</v>
      </c>
      <c r="D49" s="50">
        <f>D43</f>
        <v>0</v>
      </c>
      <c r="E49" s="50">
        <f t="shared" ref="E49:G49" si="37">E43</f>
        <v>1357.2414515099788</v>
      </c>
      <c r="F49" s="50">
        <f t="shared" si="37"/>
        <v>0</v>
      </c>
      <c r="G49" s="50">
        <f t="shared" si="37"/>
        <v>1016.0310621113706</v>
      </c>
      <c r="H49" s="45">
        <v>0</v>
      </c>
      <c r="I49" s="45">
        <f t="shared" si="32"/>
        <v>0.48727860107705634</v>
      </c>
      <c r="J49" s="45">
        <v>0</v>
      </c>
      <c r="K49" s="45">
        <f t="shared" si="33"/>
        <v>0.36477680080110958</v>
      </c>
    </row>
    <row r="83" spans="17:17">
      <c r="Q83" s="75"/>
    </row>
    <row r="84" spans="17:17">
      <c r="Q84" s="75"/>
    </row>
    <row r="85" spans="17:17">
      <c r="Q85" s="75"/>
    </row>
    <row r="88" spans="17:17">
      <c r="Q88" s="75"/>
    </row>
    <row r="89" spans="17:17">
      <c r="Q89" s="75"/>
    </row>
    <row r="90" spans="17:17">
      <c r="Q90" s="75"/>
    </row>
  </sheetData>
  <mergeCells count="7">
    <mergeCell ref="A1:K1"/>
    <mergeCell ref="B3:C3"/>
    <mergeCell ref="D3:E3"/>
    <mergeCell ref="F3:G3"/>
    <mergeCell ref="H3:I3"/>
    <mergeCell ref="J3:K3"/>
    <mergeCell ref="A2:K2"/>
  </mergeCells>
  <pageMargins left="0.70866141732283472" right="0.70866141732283472" top="0.74803149606299213" bottom="0.74803149606299213" header="0.31496062992125984" footer="0.31496062992125984"/>
  <pageSetup paperSize="9" scale="84" fitToHeight="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zoomScaleNormal="100" workbookViewId="0">
      <selection activeCell="D22" sqref="D22"/>
    </sheetView>
  </sheetViews>
  <sheetFormatPr defaultColWidth="11" defaultRowHeight="15.75"/>
  <cols>
    <col min="1" max="1" width="71.625" customWidth="1"/>
    <col min="2" max="2" width="13" bestFit="1" customWidth="1"/>
    <col min="3" max="4" width="12" bestFit="1" customWidth="1"/>
    <col min="5" max="5" width="12.5" customWidth="1"/>
    <col min="6" max="6" width="13.875" customWidth="1"/>
  </cols>
  <sheetData>
    <row r="1" spans="1:6">
      <c r="A1" s="93" t="s">
        <v>109</v>
      </c>
      <c r="B1" s="93"/>
      <c r="C1" s="93"/>
      <c r="D1" s="93"/>
      <c r="E1" s="93"/>
      <c r="F1" s="93"/>
    </row>
    <row r="2" spans="1:6" ht="16.5" thickBot="1">
      <c r="A2" s="94" t="s">
        <v>97</v>
      </c>
      <c r="B2" s="94"/>
      <c r="C2" s="94"/>
      <c r="D2" s="94"/>
      <c r="E2" s="94"/>
      <c r="F2" s="94"/>
    </row>
    <row r="3" spans="1:6" ht="39" thickBot="1">
      <c r="A3" s="59" t="s">
        <v>26</v>
      </c>
      <c r="B3" s="55" t="s">
        <v>11</v>
      </c>
      <c r="C3" s="55" t="s">
        <v>12</v>
      </c>
      <c r="D3" s="55" t="s">
        <v>13</v>
      </c>
      <c r="E3" s="55" t="s">
        <v>14</v>
      </c>
      <c r="F3" s="55" t="s">
        <v>15</v>
      </c>
    </row>
    <row r="4" spans="1:6" ht="16.5" thickBot="1">
      <c r="A4" s="51" t="s">
        <v>27</v>
      </c>
      <c r="B4" s="52">
        <v>2111.025752</v>
      </c>
      <c r="C4" s="52">
        <v>1058.1991962500003</v>
      </c>
      <c r="D4" s="52">
        <v>140.78845654</v>
      </c>
      <c r="E4" s="53">
        <f>C4/B4</f>
        <v>0.50127251893893543</v>
      </c>
      <c r="F4" s="53">
        <f>D4/B4</f>
        <v>6.6691965461158423E-2</v>
      </c>
    </row>
    <row r="5" spans="1:6" ht="27" thickBot="1">
      <c r="A5" s="54" t="s">
        <v>28</v>
      </c>
      <c r="B5" s="52">
        <v>580.01525800000002</v>
      </c>
      <c r="C5" s="52">
        <v>71.013142599999995</v>
      </c>
      <c r="D5" s="52">
        <v>29.063606129999997</v>
      </c>
      <c r="E5" s="53">
        <f t="shared" ref="E5:E15" si="0">C5/B5</f>
        <v>0.12243323192025406</v>
      </c>
      <c r="F5" s="53">
        <f t="shared" ref="F5:F15" si="1">D5/B5</f>
        <v>5.0108347546264025E-2</v>
      </c>
    </row>
    <row r="6" spans="1:6" ht="27" thickBot="1">
      <c r="A6" s="54" t="s">
        <v>29</v>
      </c>
      <c r="B6" s="52">
        <v>1579.654153</v>
      </c>
      <c r="C6" s="52">
        <v>687.75939433999974</v>
      </c>
      <c r="D6" s="52">
        <v>307.58394478999986</v>
      </c>
      <c r="E6" s="53">
        <f t="shared" si="0"/>
        <v>0.43538605778602968</v>
      </c>
      <c r="F6" s="53">
        <f t="shared" si="1"/>
        <v>0.19471600426324451</v>
      </c>
    </row>
    <row r="7" spans="1:6" ht="16.5" thickBot="1">
      <c r="A7" s="54" t="s">
        <v>30</v>
      </c>
      <c r="B7" s="52">
        <v>828.73828100000003</v>
      </c>
      <c r="C7" s="52">
        <v>478.64807840999998</v>
      </c>
      <c r="D7" s="52">
        <v>51.473813179999993</v>
      </c>
      <c r="E7" s="53">
        <f t="shared" si="0"/>
        <v>0.57756240948884074</v>
      </c>
      <c r="F7" s="53">
        <f t="shared" si="1"/>
        <v>6.2111060101976867E-2</v>
      </c>
    </row>
    <row r="8" spans="1:6" ht="16.5" thickBot="1">
      <c r="A8" s="54" t="s">
        <v>32</v>
      </c>
      <c r="B8" s="52">
        <v>360.22722399999998</v>
      </c>
      <c r="C8" s="52">
        <v>118.40126357999999</v>
      </c>
      <c r="D8" s="52">
        <v>71.917333139999982</v>
      </c>
      <c r="E8" s="53">
        <f t="shared" si="0"/>
        <v>0.32868494020318684</v>
      </c>
      <c r="F8" s="53">
        <f t="shared" si="1"/>
        <v>0.19964435875063119</v>
      </c>
    </row>
    <row r="9" spans="1:6" ht="27" thickBot="1">
      <c r="A9" s="54" t="s">
        <v>33</v>
      </c>
      <c r="B9" s="52">
        <v>1779.2</v>
      </c>
      <c r="C9" s="52">
        <v>1000.8313949399997</v>
      </c>
      <c r="D9" s="52">
        <v>407.63963707000005</v>
      </c>
      <c r="E9" s="53">
        <f t="shared" si="0"/>
        <v>0.56251764553731998</v>
      </c>
      <c r="F9" s="53">
        <f t="shared" si="1"/>
        <v>0.22911400464815648</v>
      </c>
    </row>
    <row r="10" spans="1:6" ht="16.5" thickBot="1">
      <c r="A10" s="54" t="s">
        <v>34</v>
      </c>
      <c r="B10" s="52">
        <v>4244.7364870000001</v>
      </c>
      <c r="C10" s="52">
        <v>2154.006366360019</v>
      </c>
      <c r="D10" s="52">
        <v>1093.8937121414203</v>
      </c>
      <c r="E10" s="53">
        <f t="shared" si="0"/>
        <v>0.50745349515969118</v>
      </c>
      <c r="F10" s="53">
        <f t="shared" si="1"/>
        <v>0.25770591778585011</v>
      </c>
    </row>
    <row r="11" spans="1:6" ht="16.5" thickBot="1">
      <c r="A11" s="54" t="s">
        <v>35</v>
      </c>
      <c r="B11" s="52">
        <v>1959.2614390000001</v>
      </c>
      <c r="C11" s="52">
        <v>716.83715342999994</v>
      </c>
      <c r="D11" s="52">
        <v>120.01348318962332</v>
      </c>
      <c r="E11" s="53">
        <f t="shared" si="0"/>
        <v>0.3658711079394647</v>
      </c>
      <c r="F11" s="53">
        <f t="shared" si="1"/>
        <v>6.1254450682639759E-2</v>
      </c>
    </row>
    <row r="12" spans="1:6" ht="27" thickBot="1">
      <c r="A12" s="54" t="s">
        <v>36</v>
      </c>
      <c r="B12" s="52">
        <v>3095.3449810000002</v>
      </c>
      <c r="C12" s="52">
        <v>1231.7985858500069</v>
      </c>
      <c r="D12" s="52">
        <v>396.46268283999865</v>
      </c>
      <c r="E12" s="53">
        <f t="shared" si="0"/>
        <v>0.3979519547614544</v>
      </c>
      <c r="F12" s="53">
        <f t="shared" si="1"/>
        <v>0.12808352066525233</v>
      </c>
    </row>
    <row r="13" spans="1:6" ht="27" thickBot="1">
      <c r="A13" s="54" t="s">
        <v>37</v>
      </c>
      <c r="B13" s="52">
        <v>990.14841699999999</v>
      </c>
      <c r="C13" s="52">
        <v>214.27300116000004</v>
      </c>
      <c r="D13" s="52">
        <v>57.761673039999948</v>
      </c>
      <c r="E13" s="53">
        <f t="shared" si="0"/>
        <v>0.21640493231228389</v>
      </c>
      <c r="F13" s="53">
        <f t="shared" si="1"/>
        <v>5.8336378716848415E-2</v>
      </c>
    </row>
    <row r="14" spans="1:6" ht="16.5" thickBot="1">
      <c r="A14" s="51" t="s">
        <v>58</v>
      </c>
      <c r="B14" s="52">
        <v>602.50997900000004</v>
      </c>
      <c r="C14" s="52">
        <v>335.27306129000004</v>
      </c>
      <c r="D14" s="52">
        <v>62.181697850000049</v>
      </c>
      <c r="E14" s="53">
        <f t="shared" si="0"/>
        <v>0.55646059480452192</v>
      </c>
      <c r="F14" s="53">
        <f t="shared" si="1"/>
        <v>0.10320442817097315</v>
      </c>
    </row>
    <row r="15" spans="1:6" ht="16.5" thickBot="1">
      <c r="A15" s="60" t="s">
        <v>43</v>
      </c>
      <c r="B15" s="61">
        <v>18130.861970999998</v>
      </c>
      <c r="C15" s="61">
        <f>SUM(C4:C14)</f>
        <v>8067.0406382100255</v>
      </c>
      <c r="D15" s="61">
        <f>SUM(D4:D14)</f>
        <v>2738.7800399110424</v>
      </c>
      <c r="E15" s="62">
        <f t="shared" si="0"/>
        <v>0.44493420396190309</v>
      </c>
      <c r="F15" s="62">
        <f t="shared" si="1"/>
        <v>0.15105625117502267</v>
      </c>
    </row>
  </sheetData>
  <mergeCells count="2">
    <mergeCell ref="A1:F1"/>
    <mergeCell ref="A2:F2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zoomScaleNormal="100" workbookViewId="0">
      <selection activeCell="J11" sqref="J11"/>
    </sheetView>
  </sheetViews>
  <sheetFormatPr defaultColWidth="11" defaultRowHeight="15.75"/>
  <cols>
    <col min="1" max="1" width="26.125" bestFit="1" customWidth="1"/>
    <col min="2" max="2" width="17.625" customWidth="1"/>
    <col min="3" max="3" width="12.875" customWidth="1"/>
    <col min="5" max="5" width="13.125" customWidth="1"/>
    <col min="6" max="6" width="13.375" customWidth="1"/>
  </cols>
  <sheetData>
    <row r="1" spans="1:6">
      <c r="A1" s="93" t="s">
        <v>110</v>
      </c>
      <c r="B1" s="93"/>
      <c r="C1" s="93"/>
      <c r="D1" s="93"/>
      <c r="E1" s="93"/>
      <c r="F1" s="93"/>
    </row>
    <row r="2" spans="1:6" ht="16.5" thickBot="1">
      <c r="A2" s="94" t="s">
        <v>97</v>
      </c>
      <c r="B2" s="94"/>
      <c r="C2" s="94"/>
      <c r="D2" s="94"/>
      <c r="E2" s="94"/>
      <c r="F2" s="94"/>
    </row>
    <row r="3" spans="1:6">
      <c r="A3" s="98" t="s">
        <v>16</v>
      </c>
      <c r="B3" s="55" t="s">
        <v>1</v>
      </c>
      <c r="C3" s="55" t="s">
        <v>112</v>
      </c>
      <c r="D3" s="55" t="s">
        <v>114</v>
      </c>
      <c r="E3" s="55" t="s">
        <v>7</v>
      </c>
      <c r="F3" s="55" t="s">
        <v>7</v>
      </c>
    </row>
    <row r="4" spans="1:6" ht="16.5" thickBot="1">
      <c r="A4" s="99"/>
      <c r="B4" s="56" t="s">
        <v>111</v>
      </c>
      <c r="C4" s="56" t="s">
        <v>113</v>
      </c>
      <c r="D4" s="56" t="s">
        <v>115</v>
      </c>
      <c r="E4" s="56" t="s">
        <v>8</v>
      </c>
      <c r="F4" s="56" t="s">
        <v>9</v>
      </c>
    </row>
    <row r="5" spans="1:6" ht="16.5" thickBot="1">
      <c r="A5" s="57" t="s">
        <v>83</v>
      </c>
      <c r="B5" s="76">
        <v>14360.28</v>
      </c>
      <c r="C5" s="76">
        <v>859.54680320000091</v>
      </c>
      <c r="D5" s="76">
        <v>276.62778945999969</v>
      </c>
      <c r="E5" s="2">
        <f>C5/$B5</f>
        <v>5.9855852615687218E-2</v>
      </c>
      <c r="F5" s="2">
        <f t="shared" ref="F5:F6" si="0">D5/$B5</f>
        <v>1.9263398029843407E-2</v>
      </c>
    </row>
    <row r="6" spans="1:6" ht="16.5" thickBot="1">
      <c r="A6" s="57" t="s">
        <v>84</v>
      </c>
      <c r="B6" s="76">
        <v>16950</v>
      </c>
      <c r="C6" s="76">
        <v>1113.4379799600003</v>
      </c>
      <c r="D6" s="76">
        <v>156.61342447999999</v>
      </c>
      <c r="E6" s="2">
        <f t="shared" ref="E6" si="1">C6/$B6</f>
        <v>6.5689556339823027E-2</v>
      </c>
      <c r="F6" s="2">
        <f t="shared" si="0"/>
        <v>9.2397300578171086E-3</v>
      </c>
    </row>
    <row r="7" spans="1:6" ht="16.5" thickBot="1">
      <c r="A7" s="57" t="s">
        <v>85</v>
      </c>
      <c r="B7" s="76">
        <v>162</v>
      </c>
      <c r="C7" s="76">
        <v>0</v>
      </c>
      <c r="D7" s="76">
        <v>0</v>
      </c>
      <c r="E7" s="2">
        <v>0</v>
      </c>
      <c r="F7" s="2">
        <v>0</v>
      </c>
    </row>
    <row r="8" spans="1:6" ht="16.5" thickBot="1">
      <c r="A8" s="57" t="s">
        <v>116</v>
      </c>
      <c r="B8" s="76">
        <v>109.786</v>
      </c>
      <c r="C8" s="76">
        <v>1.2478701799999998</v>
      </c>
      <c r="D8" s="76">
        <v>1.19514236</v>
      </c>
      <c r="E8" s="2">
        <f t="shared" ref="E8" si="2">C8/$B8</f>
        <v>1.1366387153188929E-2</v>
      </c>
      <c r="F8" s="2">
        <f t="shared" ref="F8" si="3">D8/$B8</f>
        <v>1.0886108975643525E-2</v>
      </c>
    </row>
    <row r="9" spans="1:6" ht="16.5" thickBot="1">
      <c r="A9" s="57" t="s">
        <v>86</v>
      </c>
      <c r="B9" s="76">
        <v>547.71</v>
      </c>
      <c r="C9" s="76">
        <v>408.60030018999998</v>
      </c>
      <c r="D9" s="76">
        <v>58.026791909999986</v>
      </c>
      <c r="E9" s="2">
        <f t="shared" ref="E9:E10" si="4">C9/$B9</f>
        <v>0.74601577511821937</v>
      </c>
      <c r="F9" s="2">
        <f t="shared" ref="F9:F10" si="5">D9/$B9</f>
        <v>0.10594437185736974</v>
      </c>
    </row>
    <row r="10" spans="1:6" ht="16.5" thickBot="1">
      <c r="A10" s="58" t="s">
        <v>43</v>
      </c>
      <c r="B10" s="3">
        <f>SUM(B5:B9)</f>
        <v>32129.775999999998</v>
      </c>
      <c r="C10" s="3">
        <f>SUM(C5:C9)</f>
        <v>2382.8329535300013</v>
      </c>
      <c r="D10" s="3">
        <f>SUM(D5:D9)</f>
        <v>492.46314820999964</v>
      </c>
      <c r="E10" s="4">
        <f t="shared" si="4"/>
        <v>7.4162762713627428E-2</v>
      </c>
      <c r="F10" s="4">
        <f t="shared" si="5"/>
        <v>1.5327313461818086E-2</v>
      </c>
    </row>
    <row r="12" spans="1:6">
      <c r="E12" s="75"/>
    </row>
    <row r="13" spans="1:6">
      <c r="E13" s="75"/>
    </row>
  </sheetData>
  <mergeCells count="3">
    <mergeCell ref="A1:F1"/>
    <mergeCell ref="A3:A4"/>
    <mergeCell ref="A2:F2"/>
  </mergeCells>
  <pageMargins left="0.7" right="0.7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zoomScaleNormal="100" zoomScaleSheetLayoutView="100" workbookViewId="0">
      <selection activeCell="C19" sqref="C19"/>
    </sheetView>
  </sheetViews>
  <sheetFormatPr defaultColWidth="11" defaultRowHeight="15.75"/>
  <cols>
    <col min="2" max="2" width="16" customWidth="1"/>
    <col min="3" max="3" width="12" bestFit="1" customWidth="1"/>
    <col min="4" max="4" width="11" bestFit="1" customWidth="1"/>
    <col min="5" max="5" width="13.125" customWidth="1"/>
    <col min="6" max="6" width="13.375" customWidth="1"/>
  </cols>
  <sheetData>
    <row r="1" spans="1:6">
      <c r="A1" s="87" t="s">
        <v>98</v>
      </c>
      <c r="B1" s="87"/>
      <c r="C1" s="87"/>
      <c r="D1" s="87"/>
      <c r="E1" s="87"/>
      <c r="F1" s="87"/>
    </row>
    <row r="2" spans="1:6" ht="16.5" thickBot="1">
      <c r="A2" s="86" t="s">
        <v>97</v>
      </c>
      <c r="B2" s="86"/>
      <c r="C2" s="86"/>
      <c r="D2" s="86"/>
      <c r="E2" s="86"/>
      <c r="F2" s="86"/>
    </row>
    <row r="3" spans="1:6" ht="26.25" thickBot="1">
      <c r="A3" s="59" t="s">
        <v>0</v>
      </c>
      <c r="B3" s="63" t="s">
        <v>11</v>
      </c>
      <c r="C3" s="63" t="s">
        <v>12</v>
      </c>
      <c r="D3" s="63" t="s">
        <v>13</v>
      </c>
      <c r="E3" s="63" t="s">
        <v>14</v>
      </c>
      <c r="F3" s="63" t="s">
        <v>15</v>
      </c>
    </row>
    <row r="4" spans="1:6" ht="16.5" thickBot="1">
      <c r="A4" s="22" t="s">
        <v>4</v>
      </c>
      <c r="B4" s="23">
        <f>35112.63+96.46</f>
        <v>35209.089999999997</v>
      </c>
      <c r="C4" s="23">
        <v>10329.985542200051</v>
      </c>
      <c r="D4" s="23">
        <v>3684.507963410008</v>
      </c>
      <c r="E4" s="24">
        <f>C4/$B4</f>
        <v>0.29338973379317818</v>
      </c>
      <c r="F4" s="24">
        <f t="shared" ref="F4:F6" si="0">D4/$B4</f>
        <v>0.10464649791886153</v>
      </c>
    </row>
    <row r="5" spans="1:6" ht="16.5" thickBot="1">
      <c r="A5" s="22" t="s">
        <v>5</v>
      </c>
      <c r="B5" s="23">
        <v>19997.86</v>
      </c>
      <c r="C5" s="23">
        <v>7338.2505123196561</v>
      </c>
      <c r="D5" s="23">
        <v>3282.226184411084</v>
      </c>
      <c r="E5" s="24">
        <f t="shared" ref="E5:E6" si="1">C5/$B5</f>
        <v>0.36695178945745471</v>
      </c>
      <c r="F5" s="24">
        <f t="shared" si="0"/>
        <v>0.16412887100975224</v>
      </c>
    </row>
    <row r="6" spans="1:6" ht="16.5" thickBot="1">
      <c r="A6" s="64" t="s">
        <v>10</v>
      </c>
      <c r="B6" s="67">
        <f>SUM(B4:B5)</f>
        <v>55206.95</v>
      </c>
      <c r="C6" s="67">
        <f>SUM(C4:C5)</f>
        <v>17668.236054519708</v>
      </c>
      <c r="D6" s="67">
        <f>SUM(D4:D5)</f>
        <v>6966.7341478210919</v>
      </c>
      <c r="E6" s="68">
        <f t="shared" si="1"/>
        <v>0.32003644567431655</v>
      </c>
      <c r="F6" s="68">
        <f t="shared" si="0"/>
        <v>0.12619306351503012</v>
      </c>
    </row>
    <row r="7" spans="1:6">
      <c r="A7" s="1" t="s">
        <v>117</v>
      </c>
    </row>
  </sheetData>
  <mergeCells count="2">
    <mergeCell ref="A1:F1"/>
    <mergeCell ref="A2:F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zoomScaleNormal="100" workbookViewId="0">
      <selection activeCell="C31" sqref="C31"/>
    </sheetView>
  </sheetViews>
  <sheetFormatPr defaultColWidth="11" defaultRowHeight="15.75"/>
  <cols>
    <col min="1" max="1" width="18.5" bestFit="1" customWidth="1"/>
    <col min="2" max="2" width="19.375" customWidth="1"/>
    <col min="3" max="3" width="17.125" customWidth="1"/>
    <col min="4" max="4" width="16.125" customWidth="1"/>
    <col min="6" max="6" width="14" customWidth="1"/>
    <col min="7" max="7" width="15.375" customWidth="1"/>
  </cols>
  <sheetData>
    <row r="1" spans="1:7">
      <c r="A1" s="85" t="s">
        <v>99</v>
      </c>
      <c r="B1" s="85"/>
      <c r="C1" s="85"/>
      <c r="D1" s="85"/>
      <c r="E1" s="85"/>
      <c r="F1" s="85"/>
      <c r="G1" s="85"/>
    </row>
    <row r="2" spans="1:7" ht="16.5" thickBot="1">
      <c r="A2" s="86" t="s">
        <v>97</v>
      </c>
      <c r="B2" s="86"/>
      <c r="C2" s="86"/>
      <c r="D2" s="86"/>
      <c r="E2" s="86"/>
      <c r="F2" s="86"/>
      <c r="G2" s="86"/>
    </row>
    <row r="3" spans="1:7" ht="26.25" thickBot="1">
      <c r="A3" s="59" t="s">
        <v>25</v>
      </c>
      <c r="B3" s="59" t="s">
        <v>16</v>
      </c>
      <c r="C3" s="63" t="s">
        <v>11</v>
      </c>
      <c r="D3" s="63" t="s">
        <v>12</v>
      </c>
      <c r="E3" s="63" t="s">
        <v>13</v>
      </c>
      <c r="F3" s="63" t="s">
        <v>14</v>
      </c>
      <c r="G3" s="63" t="s">
        <v>15</v>
      </c>
    </row>
    <row r="4" spans="1:7" ht="16.5" thickBot="1">
      <c r="A4" s="90" t="s">
        <v>17</v>
      </c>
      <c r="B4" s="17" t="s">
        <v>18</v>
      </c>
      <c r="C4" s="18">
        <v>883.47</v>
      </c>
      <c r="D4" s="77">
        <v>348.76261770104992</v>
      </c>
      <c r="E4" s="77">
        <v>94.68125343124558</v>
      </c>
      <c r="F4" s="19">
        <f>D4/$C4</f>
        <v>0.39476452816852853</v>
      </c>
      <c r="G4" s="19">
        <f t="shared" ref="G4:G12" si="0">E4/$C4</f>
        <v>0.10716974365993817</v>
      </c>
    </row>
    <row r="5" spans="1:7" ht="16.5" thickBot="1">
      <c r="A5" s="90"/>
      <c r="B5" s="17" t="s">
        <v>19</v>
      </c>
      <c r="C5" s="18">
        <v>1943.4</v>
      </c>
      <c r="D5" s="77">
        <v>602.28398705999939</v>
      </c>
      <c r="E5" s="77">
        <v>238.38351789999979</v>
      </c>
      <c r="F5" s="19">
        <f t="shared" ref="F5:F12" si="1">D5/$C5</f>
        <v>0.30991251778326612</v>
      </c>
      <c r="G5" s="19">
        <f t="shared" si="0"/>
        <v>0.12266312539878552</v>
      </c>
    </row>
    <row r="6" spans="1:7" ht="16.5" thickBot="1">
      <c r="A6" s="90" t="s">
        <v>20</v>
      </c>
      <c r="B6" s="17" t="s">
        <v>18</v>
      </c>
      <c r="C6" s="18">
        <v>12854.54</v>
      </c>
      <c r="D6" s="77">
        <v>5541.2435686143626</v>
      </c>
      <c r="E6" s="77">
        <v>1397.5781771622953</v>
      </c>
      <c r="F6" s="19">
        <f t="shared" si="1"/>
        <v>0.43107287920177323</v>
      </c>
      <c r="G6" s="19">
        <f t="shared" si="0"/>
        <v>0.10872253516363053</v>
      </c>
    </row>
    <row r="7" spans="1:7" ht="16.5" thickBot="1">
      <c r="A7" s="90"/>
      <c r="B7" s="17" t="s">
        <v>19</v>
      </c>
      <c r="C7" s="18">
        <v>20944.3</v>
      </c>
      <c r="D7" s="77">
        <v>3704.1490929499937</v>
      </c>
      <c r="E7" s="77">
        <v>1610.0714964599986</v>
      </c>
      <c r="F7" s="19">
        <f t="shared" si="1"/>
        <v>0.1768571445667792</v>
      </c>
      <c r="G7" s="19">
        <f t="shared" si="0"/>
        <v>7.6873970314596266E-2</v>
      </c>
    </row>
    <row r="8" spans="1:7" ht="16.5" thickBot="1">
      <c r="A8" s="90" t="s">
        <v>21</v>
      </c>
      <c r="B8" s="17" t="s">
        <v>18</v>
      </c>
      <c r="C8" s="18">
        <v>1607.5</v>
      </c>
      <c r="D8" s="77">
        <v>819.79866781124997</v>
      </c>
      <c r="E8" s="77">
        <v>230.49034454484291</v>
      </c>
      <c r="F8" s="19">
        <f t="shared" si="1"/>
        <v>0.50998361916718504</v>
      </c>
      <c r="G8" s="19">
        <f t="shared" si="0"/>
        <v>0.14338435119430351</v>
      </c>
    </row>
    <row r="9" spans="1:7" ht="16.5" thickBot="1">
      <c r="A9" s="90"/>
      <c r="B9" s="17" t="s">
        <v>19</v>
      </c>
      <c r="C9" s="18">
        <v>13197.89</v>
      </c>
      <c r="D9" s="77">
        <v>5294.5569580196725</v>
      </c>
      <c r="E9" s="77">
        <v>2379.2946302700352</v>
      </c>
      <c r="F9" s="19">
        <f t="shared" si="1"/>
        <v>0.40116692577523172</v>
      </c>
      <c r="G9" s="19">
        <f t="shared" si="0"/>
        <v>0.18027841043303403</v>
      </c>
    </row>
    <row r="10" spans="1:7" ht="16.5" thickBot="1">
      <c r="A10" s="88" t="s">
        <v>22</v>
      </c>
      <c r="B10" s="88"/>
      <c r="C10" s="20">
        <v>2785.35</v>
      </c>
      <c r="D10" s="20">
        <v>1357.2414515099788</v>
      </c>
      <c r="E10" s="20">
        <v>1016.0310621113706</v>
      </c>
      <c r="F10" s="21">
        <f t="shared" si="1"/>
        <v>0.48727860107705634</v>
      </c>
      <c r="G10" s="21">
        <f t="shared" si="0"/>
        <v>0.36477680080110958</v>
      </c>
    </row>
    <row r="11" spans="1:7" ht="16.5" thickBot="1">
      <c r="A11" s="88" t="s">
        <v>23</v>
      </c>
      <c r="B11" s="88"/>
      <c r="C11" s="20">
        <v>990.5</v>
      </c>
      <c r="D11" s="20">
        <v>0.20537828000000002</v>
      </c>
      <c r="E11" s="20">
        <v>0.20446328</v>
      </c>
      <c r="F11" s="21">
        <f t="shared" si="1"/>
        <v>2.0734808682483597E-4</v>
      </c>
      <c r="G11" s="21">
        <f t="shared" si="0"/>
        <v>2.0642431095406361E-4</v>
      </c>
    </row>
    <row r="12" spans="1:7" ht="16.5" thickBot="1">
      <c r="A12" s="89" t="s">
        <v>24</v>
      </c>
      <c r="B12" s="89"/>
      <c r="C12" s="69">
        <f>SUM(C4:C11)</f>
        <v>55206.95</v>
      </c>
      <c r="D12" s="69">
        <f>SUM(D4:D11)</f>
        <v>17668.241721946306</v>
      </c>
      <c r="E12" s="69">
        <f>SUM(E4:E11)</f>
        <v>6966.7349451597875</v>
      </c>
      <c r="F12" s="70">
        <f t="shared" si="1"/>
        <v>0.320036548332163</v>
      </c>
      <c r="G12" s="70">
        <f t="shared" si="0"/>
        <v>0.12619307795775328</v>
      </c>
    </row>
    <row r="17" spans="3:3">
      <c r="C17" s="74"/>
    </row>
  </sheetData>
  <mergeCells count="8">
    <mergeCell ref="A1:G1"/>
    <mergeCell ref="A10:B10"/>
    <mergeCell ref="A11:B11"/>
    <mergeCell ref="A12:B12"/>
    <mergeCell ref="A4:A5"/>
    <mergeCell ref="A6:A7"/>
    <mergeCell ref="A8:A9"/>
    <mergeCell ref="A2:G2"/>
  </mergeCells>
  <pageMargins left="0.7" right="0.7" top="0.75" bottom="0.75" header="0.3" footer="0.3"/>
  <pageSetup paperSize="9" scale="7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zoomScaleNormal="100" zoomScaleSheetLayoutView="114" workbookViewId="0">
      <selection activeCell="E23" sqref="E23"/>
    </sheetView>
  </sheetViews>
  <sheetFormatPr defaultColWidth="11" defaultRowHeight="15.75"/>
  <cols>
    <col min="1" max="1" width="71.875" customWidth="1"/>
    <col min="2" max="2" width="17.625" customWidth="1"/>
    <col min="3" max="3" width="18.125" bestFit="1" customWidth="1"/>
    <col min="4" max="4" width="15.5" bestFit="1" customWidth="1"/>
    <col min="5" max="5" width="11.625" customWidth="1"/>
    <col min="6" max="6" width="12.875" customWidth="1"/>
  </cols>
  <sheetData>
    <row r="1" spans="1:6">
      <c r="A1" s="91" t="s">
        <v>100</v>
      </c>
      <c r="B1" s="91"/>
      <c r="C1" s="91"/>
      <c r="D1" s="91"/>
      <c r="E1" s="91"/>
      <c r="F1" s="91"/>
    </row>
    <row r="2" spans="1:6" ht="16.5" thickBot="1">
      <c r="A2" s="92" t="s">
        <v>97</v>
      </c>
      <c r="B2" s="92"/>
      <c r="C2" s="92"/>
      <c r="D2" s="92"/>
      <c r="E2" s="92"/>
      <c r="F2" s="92"/>
    </row>
    <row r="3" spans="1:6" ht="39" thickBot="1">
      <c r="A3" s="59" t="s">
        <v>26</v>
      </c>
      <c r="B3" s="63" t="s">
        <v>11</v>
      </c>
      <c r="C3" s="63" t="s">
        <v>12</v>
      </c>
      <c r="D3" s="63" t="s">
        <v>13</v>
      </c>
      <c r="E3" s="63" t="s">
        <v>14</v>
      </c>
      <c r="F3" s="63" t="s">
        <v>15</v>
      </c>
    </row>
    <row r="4" spans="1:6" ht="16.5" thickBot="1">
      <c r="A4" s="6" t="s">
        <v>27</v>
      </c>
      <c r="B4" s="7">
        <v>6132.62</v>
      </c>
      <c r="C4" s="7">
        <v>2420.7768167200143</v>
      </c>
      <c r="D4" s="7">
        <v>558.07342234999908</v>
      </c>
      <c r="E4" s="8">
        <f>C4/B4</f>
        <v>0.39473778201160586</v>
      </c>
      <c r="F4" s="8">
        <f>D4/B4</f>
        <v>9.1000815695412254E-2</v>
      </c>
    </row>
    <row r="5" spans="1:6" ht="26.25" thickBot="1">
      <c r="A5" s="6" t="s">
        <v>28</v>
      </c>
      <c r="B5" s="7">
        <v>2591.86</v>
      </c>
      <c r="C5" s="7">
        <v>546.30557662000024</v>
      </c>
      <c r="D5" s="7">
        <v>157.79831044000002</v>
      </c>
      <c r="E5" s="8">
        <f t="shared" ref="E5:E17" si="0">C5/B5</f>
        <v>0.21077742494579191</v>
      </c>
      <c r="F5" s="8">
        <f t="shared" ref="F5:F17" si="1">D5/B5</f>
        <v>6.0882266187216906E-2</v>
      </c>
    </row>
    <row r="6" spans="1:6" ht="26.25" thickBot="1">
      <c r="A6" s="6" t="s">
        <v>29</v>
      </c>
      <c r="B6" s="7">
        <v>6031.52</v>
      </c>
      <c r="C6" s="7">
        <v>2056.5263402100018</v>
      </c>
      <c r="D6" s="7">
        <v>902.82523372999879</v>
      </c>
      <c r="E6" s="8">
        <f t="shared" si="0"/>
        <v>0.34096319670829273</v>
      </c>
      <c r="F6" s="8">
        <f t="shared" si="1"/>
        <v>0.14968452955971276</v>
      </c>
    </row>
    <row r="7" spans="1:6" ht="16.5" thickBot="1">
      <c r="A7" s="6" t="s">
        <v>30</v>
      </c>
      <c r="B7" s="7">
        <v>5330.44</v>
      </c>
      <c r="C7" s="7">
        <v>1416.1499797200013</v>
      </c>
      <c r="D7" s="7">
        <v>412.08695446000002</v>
      </c>
      <c r="E7" s="8">
        <f t="shared" si="0"/>
        <v>0.26567224839225306</v>
      </c>
      <c r="F7" s="8">
        <f t="shared" si="1"/>
        <v>7.7308243683448283E-2</v>
      </c>
    </row>
    <row r="8" spans="1:6" ht="16.5" thickBot="1">
      <c r="A8" s="6" t="s">
        <v>31</v>
      </c>
      <c r="B8" s="7">
        <v>1599.54</v>
      </c>
      <c r="C8" s="7">
        <v>335.4437482999997</v>
      </c>
      <c r="D8" s="7">
        <v>143.15997333999999</v>
      </c>
      <c r="E8" s="8">
        <f t="shared" si="0"/>
        <v>0.20971263507008248</v>
      </c>
      <c r="F8" s="8">
        <f t="shared" si="1"/>
        <v>8.9500714793002992E-2</v>
      </c>
    </row>
    <row r="9" spans="1:6" ht="16.5" thickBot="1">
      <c r="A9" s="6" t="s">
        <v>32</v>
      </c>
      <c r="B9" s="7">
        <v>4147.66</v>
      </c>
      <c r="C9" s="7">
        <v>952.84547190000035</v>
      </c>
      <c r="D9" s="7">
        <v>452.80149341000021</v>
      </c>
      <c r="E9" s="8">
        <f t="shared" si="0"/>
        <v>0.22973085351740508</v>
      </c>
      <c r="F9" s="8">
        <f t="shared" si="1"/>
        <v>0.10917034988644204</v>
      </c>
    </row>
    <row r="10" spans="1:6" ht="29.25" customHeight="1" thickBot="1">
      <c r="A10" s="6" t="s">
        <v>33</v>
      </c>
      <c r="B10" s="7">
        <v>3439</v>
      </c>
      <c r="C10" s="7">
        <v>1312.8356340799996</v>
      </c>
      <c r="D10" s="7">
        <v>530.84761876999994</v>
      </c>
      <c r="E10" s="8">
        <f t="shared" si="0"/>
        <v>0.38174923933701649</v>
      </c>
      <c r="F10" s="8">
        <f t="shared" si="1"/>
        <v>0.15436104064262865</v>
      </c>
    </row>
    <row r="11" spans="1:6" ht="16.5" thickBot="1">
      <c r="A11" s="6" t="s">
        <v>34</v>
      </c>
      <c r="B11" s="7">
        <v>9018.11</v>
      </c>
      <c r="C11" s="7">
        <v>3465.7409648100079</v>
      </c>
      <c r="D11" s="7">
        <v>1901.2074203314337</v>
      </c>
      <c r="E11" s="8">
        <f t="shared" si="0"/>
        <v>0.38430901428459041</v>
      </c>
      <c r="F11" s="8">
        <f t="shared" si="1"/>
        <v>0.21082105012374361</v>
      </c>
    </row>
    <row r="12" spans="1:6" ht="16.5" thickBot="1">
      <c r="A12" s="6" t="s">
        <v>35</v>
      </c>
      <c r="B12" s="7">
        <v>5861.44</v>
      </c>
      <c r="C12" s="7">
        <v>1506.3602375600033</v>
      </c>
      <c r="D12" s="7">
        <v>476.87145567962591</v>
      </c>
      <c r="E12" s="8">
        <f t="shared" si="0"/>
        <v>0.25699490868455593</v>
      </c>
      <c r="F12" s="8">
        <f t="shared" si="1"/>
        <v>8.1357389255818702E-2</v>
      </c>
    </row>
    <row r="13" spans="1:6" ht="30.75" customHeight="1" thickBot="1">
      <c r="A13" s="6" t="s">
        <v>36</v>
      </c>
      <c r="B13" s="7">
        <v>7026.34</v>
      </c>
      <c r="C13" s="7">
        <v>2625.2665021700059</v>
      </c>
      <c r="D13" s="7">
        <v>1130.1269375500042</v>
      </c>
      <c r="E13" s="8">
        <f t="shared" si="0"/>
        <v>0.3736321473441373</v>
      </c>
      <c r="F13" s="8">
        <f t="shared" si="1"/>
        <v>0.16084148184545641</v>
      </c>
    </row>
    <row r="14" spans="1:6" ht="34.5" customHeight="1" thickBot="1">
      <c r="A14" s="6" t="s">
        <v>37</v>
      </c>
      <c r="B14" s="7">
        <v>1277.9000000000001</v>
      </c>
      <c r="C14" s="7">
        <v>274.08043136999981</v>
      </c>
      <c r="D14" s="7">
        <v>75.528536139999972</v>
      </c>
      <c r="E14" s="8">
        <f t="shared" si="0"/>
        <v>0.21447721368651679</v>
      </c>
      <c r="F14" s="8">
        <f t="shared" si="1"/>
        <v>5.9103635761796669E-2</v>
      </c>
    </row>
    <row r="15" spans="1:6" ht="16.5" thickBot="1">
      <c r="A15" s="9"/>
      <c r="B15" s="10"/>
      <c r="C15" s="10"/>
      <c r="D15" s="10"/>
      <c r="E15" s="11"/>
      <c r="F15" s="11"/>
    </row>
    <row r="16" spans="1:6" ht="16.5" thickBot="1">
      <c r="A16" s="12" t="s">
        <v>38</v>
      </c>
      <c r="B16" s="7">
        <v>1760.02</v>
      </c>
      <c r="C16" s="7">
        <v>755.69897277999939</v>
      </c>
      <c r="D16" s="7">
        <v>225.20232834000015</v>
      </c>
      <c r="E16" s="8">
        <f t="shared" si="0"/>
        <v>0.42936953715298654</v>
      </c>
      <c r="F16" s="8">
        <f t="shared" si="1"/>
        <v>0.12795441434756433</v>
      </c>
    </row>
    <row r="17" spans="1:6" ht="16.5" thickBot="1">
      <c r="A17" s="13" t="s">
        <v>10</v>
      </c>
      <c r="B17" s="14">
        <f>SUM(B4:B16)</f>
        <v>54216.45</v>
      </c>
      <c r="C17" s="14">
        <f>SUM(C4:C16)</f>
        <v>17668.030676240032</v>
      </c>
      <c r="D17" s="14">
        <f>SUM(D4:D16)</f>
        <v>6966.5296845410621</v>
      </c>
      <c r="E17" s="15">
        <f t="shared" si="0"/>
        <v>0.32587951952294986</v>
      </c>
      <c r="F17" s="15">
        <f t="shared" si="1"/>
        <v>0.12849475914673614</v>
      </c>
    </row>
    <row r="24" spans="1:6">
      <c r="D24" s="74"/>
      <c r="E24" s="74"/>
    </row>
    <row r="25" spans="1:6">
      <c r="D25" s="74"/>
      <c r="E25" s="74"/>
    </row>
    <row r="54" spans="3:4">
      <c r="C54" s="74"/>
      <c r="D54" s="74"/>
    </row>
  </sheetData>
  <mergeCells count="2">
    <mergeCell ref="A1:F1"/>
    <mergeCell ref="A2:F2"/>
  </mergeCells>
  <pageMargins left="0.7" right="0.7" top="0.75" bottom="0.75" header="0.3" footer="0.3"/>
  <pageSetup paperSize="9" scale="5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zoomScaleNormal="100" workbookViewId="0">
      <selection activeCell="G23" sqref="G23"/>
    </sheetView>
  </sheetViews>
  <sheetFormatPr defaultColWidth="11" defaultRowHeight="15.75"/>
  <cols>
    <col min="1" max="1" width="19.625" bestFit="1" customWidth="1"/>
    <col min="2" max="2" width="18" customWidth="1"/>
    <col min="5" max="5" width="12.5" customWidth="1"/>
    <col min="6" max="6" width="12.875" customWidth="1"/>
  </cols>
  <sheetData>
    <row r="1" spans="1:10">
      <c r="A1" s="91" t="s">
        <v>101</v>
      </c>
      <c r="B1" s="91"/>
      <c r="C1" s="91"/>
      <c r="D1" s="91"/>
      <c r="E1" s="91"/>
      <c r="F1" s="91"/>
    </row>
    <row r="2" spans="1:10" ht="16.5" thickBot="1">
      <c r="A2" s="86" t="s">
        <v>97</v>
      </c>
      <c r="B2" s="86"/>
      <c r="C2" s="86"/>
      <c r="D2" s="86"/>
      <c r="E2" s="86"/>
      <c r="F2" s="86"/>
    </row>
    <row r="3" spans="1:10" ht="26.25" thickBot="1">
      <c r="A3" s="59" t="s">
        <v>46</v>
      </c>
      <c r="B3" s="63" t="s">
        <v>11</v>
      </c>
      <c r="C3" s="63" t="s">
        <v>12</v>
      </c>
      <c r="D3" s="63" t="s">
        <v>13</v>
      </c>
      <c r="E3" s="63" t="s">
        <v>14</v>
      </c>
      <c r="F3" s="63" t="s">
        <v>15</v>
      </c>
    </row>
    <row r="4" spans="1:10" ht="16.5" thickBot="1">
      <c r="A4" s="26" t="s">
        <v>39</v>
      </c>
      <c r="B4" s="27">
        <v>414.01</v>
      </c>
      <c r="C4" s="27">
        <f>C5+C6</f>
        <v>73.978599689999996</v>
      </c>
      <c r="D4" s="27">
        <f>D5+D6</f>
        <v>20.459027380000006</v>
      </c>
      <c r="E4" s="28">
        <f>C4/B4</f>
        <v>0.1786879536484626</v>
      </c>
      <c r="F4" s="28">
        <f>D4/B4</f>
        <v>4.9416746890171746E-2</v>
      </c>
    </row>
    <row r="5" spans="1:10" ht="16.5" thickBot="1">
      <c r="A5" s="29" t="s">
        <v>40</v>
      </c>
      <c r="B5" s="23">
        <v>271.51</v>
      </c>
      <c r="C5" s="23">
        <v>60.836548149999992</v>
      </c>
      <c r="D5" s="23">
        <v>14.848287780000001</v>
      </c>
      <c r="E5" s="30">
        <f t="shared" ref="E5:E15" si="0">C5/B5</f>
        <v>0.22406743084969244</v>
      </c>
      <c r="F5" s="30">
        <f t="shared" ref="F5:F15" si="1">D5/B5</f>
        <v>5.468781179330412E-2</v>
      </c>
      <c r="I5" s="74"/>
      <c r="J5" s="74"/>
    </row>
    <row r="6" spans="1:10" ht="16.5" thickBot="1">
      <c r="A6" s="29" t="s">
        <v>5</v>
      </c>
      <c r="B6" s="23">
        <v>142.5</v>
      </c>
      <c r="C6" s="23">
        <v>13.142051540000002</v>
      </c>
      <c r="D6" s="23">
        <v>5.6107396000000032</v>
      </c>
      <c r="E6" s="30">
        <f t="shared" si="0"/>
        <v>9.2224923087719318E-2</v>
      </c>
      <c r="F6" s="30">
        <f t="shared" si="1"/>
        <v>3.9373611228070197E-2</v>
      </c>
    </row>
    <row r="7" spans="1:10" ht="16.5" thickBot="1">
      <c r="A7" s="26" t="s">
        <v>41</v>
      </c>
      <c r="B7" s="27">
        <v>153.61000000000001</v>
      </c>
      <c r="C7" s="27">
        <f>C8+C9</f>
        <v>8.7798702599999991</v>
      </c>
      <c r="D7" s="27">
        <f>D8+D9</f>
        <v>3.85487511</v>
      </c>
      <c r="E7" s="28">
        <f t="shared" si="0"/>
        <v>5.7156892520018217E-2</v>
      </c>
      <c r="F7" s="28">
        <f t="shared" si="1"/>
        <v>2.5095209361369702E-2</v>
      </c>
      <c r="I7" s="73"/>
    </row>
    <row r="8" spans="1:10" ht="16.5" thickBot="1">
      <c r="A8" s="29" t="s">
        <v>40</v>
      </c>
      <c r="B8" s="23">
        <v>105.9</v>
      </c>
      <c r="C8" s="23">
        <v>5.5780186499999997</v>
      </c>
      <c r="D8" s="23">
        <v>2.9250246400000006</v>
      </c>
      <c r="E8" s="30">
        <f t="shared" si="0"/>
        <v>5.2672508498583563E-2</v>
      </c>
      <c r="F8" s="30">
        <f t="shared" si="1"/>
        <v>2.7620629272898965E-2</v>
      </c>
    </row>
    <row r="9" spans="1:10" ht="16.5" thickBot="1">
      <c r="A9" s="29" t="s">
        <v>5</v>
      </c>
      <c r="B9" s="23">
        <v>47.71</v>
      </c>
      <c r="C9" s="23">
        <v>3.2018516099999998</v>
      </c>
      <c r="D9" s="23">
        <v>0.92985046999999965</v>
      </c>
      <c r="E9" s="30">
        <f t="shared" si="0"/>
        <v>6.7110702368476202E-2</v>
      </c>
      <c r="F9" s="30">
        <f t="shared" si="1"/>
        <v>1.9489634667784524E-2</v>
      </c>
    </row>
    <row r="10" spans="1:10" ht="16.5" thickBot="1">
      <c r="A10" s="26" t="s">
        <v>42</v>
      </c>
      <c r="B10" s="27">
        <v>1375.78</v>
      </c>
      <c r="C10" s="27">
        <f>C11+C12</f>
        <v>519.52551711000012</v>
      </c>
      <c r="D10" s="27">
        <f>D11+D12</f>
        <v>214.06961541000004</v>
      </c>
      <c r="E10" s="28">
        <f t="shared" si="0"/>
        <v>0.37762252475686531</v>
      </c>
      <c r="F10" s="28">
        <f t="shared" si="1"/>
        <v>0.155598726111733</v>
      </c>
      <c r="I10" s="73"/>
    </row>
    <row r="11" spans="1:10" ht="16.5" thickBot="1">
      <c r="A11" s="29" t="s">
        <v>40</v>
      </c>
      <c r="B11" s="23">
        <v>930.98</v>
      </c>
      <c r="C11" s="23">
        <v>352.13859456000012</v>
      </c>
      <c r="D11" s="23">
        <v>145.08473826000002</v>
      </c>
      <c r="E11" s="30">
        <f t="shared" si="0"/>
        <v>0.37824506923886669</v>
      </c>
      <c r="F11" s="30">
        <f t="shared" si="1"/>
        <v>0.15584087548604697</v>
      </c>
    </row>
    <row r="12" spans="1:10" ht="16.5" thickBot="1">
      <c r="A12" s="29" t="s">
        <v>5</v>
      </c>
      <c r="B12" s="23">
        <v>444.8</v>
      </c>
      <c r="C12" s="23">
        <v>167.38692255000001</v>
      </c>
      <c r="D12" s="23">
        <v>68.984877150000017</v>
      </c>
      <c r="E12" s="30">
        <f t="shared" si="0"/>
        <v>0.37631952012140291</v>
      </c>
      <c r="F12" s="30">
        <f t="shared" si="1"/>
        <v>0.15509190006744608</v>
      </c>
    </row>
    <row r="13" spans="1:10" ht="16.5" thickBot="1">
      <c r="A13" s="16" t="s">
        <v>43</v>
      </c>
      <c r="B13" s="31">
        <v>1943.4</v>
      </c>
      <c r="C13" s="31">
        <f>C14+C15</f>
        <v>602.28398706000007</v>
      </c>
      <c r="D13" s="31">
        <f>D14+D15</f>
        <v>238.38351790000004</v>
      </c>
      <c r="E13" s="32">
        <f t="shared" si="0"/>
        <v>0.30991251778326645</v>
      </c>
      <c r="F13" s="32">
        <f t="shared" si="1"/>
        <v>0.12266312539878566</v>
      </c>
    </row>
    <row r="14" spans="1:10" ht="16.5" thickBot="1">
      <c r="A14" s="33" t="s">
        <v>44</v>
      </c>
      <c r="B14" s="34">
        <v>1308.3900000000001</v>
      </c>
      <c r="C14" s="34">
        <f>C11+C8+C5</f>
        <v>418.5531613600001</v>
      </c>
      <c r="D14" s="34">
        <f>D11+D8+D5</f>
        <v>162.85805068000002</v>
      </c>
      <c r="E14" s="30">
        <f t="shared" si="0"/>
        <v>0.31989938883666191</v>
      </c>
      <c r="F14" s="30">
        <f t="shared" si="1"/>
        <v>0.12447209981733276</v>
      </c>
      <c r="H14" s="75"/>
    </row>
    <row r="15" spans="1:10" ht="16.5" thickBot="1">
      <c r="A15" s="33" t="s">
        <v>45</v>
      </c>
      <c r="B15" s="34">
        <v>635.01</v>
      </c>
      <c r="C15" s="34">
        <f>C12+C9+C6</f>
        <v>183.73082570000003</v>
      </c>
      <c r="D15" s="34">
        <f>D12+D9+D6</f>
        <v>75.525467220000024</v>
      </c>
      <c r="E15" s="30">
        <f t="shared" si="0"/>
        <v>0.28933532653029093</v>
      </c>
      <c r="F15" s="30">
        <f t="shared" si="1"/>
        <v>0.11893587064770637</v>
      </c>
    </row>
    <row r="16" spans="1:10">
      <c r="A16" s="5" t="s">
        <v>87</v>
      </c>
    </row>
  </sheetData>
  <mergeCells count="2">
    <mergeCell ref="A1:F1"/>
    <mergeCell ref="A2:F2"/>
  </mergeCells>
  <pageMargins left="0.7" right="0.7" top="0.75" bottom="0.75" header="0.3" footer="0.3"/>
  <pageSetup paperSize="9" scale="9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zoomScaleNormal="100" workbookViewId="0">
      <selection activeCell="A23" sqref="A23"/>
    </sheetView>
  </sheetViews>
  <sheetFormatPr defaultColWidth="11" defaultRowHeight="15.75"/>
  <cols>
    <col min="1" max="1" width="55.125" customWidth="1"/>
    <col min="2" max="2" width="14.625" customWidth="1"/>
    <col min="5" max="5" width="13.125" customWidth="1"/>
    <col min="6" max="6" width="14.125" customWidth="1"/>
  </cols>
  <sheetData>
    <row r="1" spans="1:6">
      <c r="A1" s="93" t="s">
        <v>102</v>
      </c>
      <c r="B1" s="93"/>
      <c r="C1" s="93"/>
      <c r="D1" s="93"/>
      <c r="E1" s="93"/>
      <c r="F1" s="93"/>
    </row>
    <row r="2" spans="1:6" ht="16.5" thickBot="1">
      <c r="A2" s="94" t="s">
        <v>97</v>
      </c>
      <c r="B2" s="94"/>
      <c r="C2" s="94"/>
      <c r="D2" s="94"/>
      <c r="E2" s="94"/>
      <c r="F2" s="94"/>
    </row>
    <row r="3" spans="1:6" ht="48" customHeight="1" thickBot="1">
      <c r="A3" s="59" t="s">
        <v>26</v>
      </c>
      <c r="B3" s="63" t="s">
        <v>11</v>
      </c>
      <c r="C3" s="63" t="s">
        <v>12</v>
      </c>
      <c r="D3" s="63" t="s">
        <v>13</v>
      </c>
      <c r="E3" s="63" t="s">
        <v>14</v>
      </c>
      <c r="F3" s="63" t="s">
        <v>15</v>
      </c>
    </row>
    <row r="4" spans="1:6" ht="16.5" thickBot="1">
      <c r="A4" s="35" t="s">
        <v>27</v>
      </c>
      <c r="B4" s="23">
        <v>196.99821800000001</v>
      </c>
      <c r="C4" s="23">
        <v>99.984509459999998</v>
      </c>
      <c r="D4" s="23">
        <v>34.277575680000005</v>
      </c>
      <c r="E4" s="24">
        <f>C4/B4</f>
        <v>0.50754017206389146</v>
      </c>
      <c r="F4" s="24">
        <f>D4/B4</f>
        <v>0.17399942003536298</v>
      </c>
    </row>
    <row r="5" spans="1:6" ht="26.25" thickBot="1">
      <c r="A5" s="35" t="s">
        <v>28</v>
      </c>
      <c r="B5" s="23">
        <v>169.98510999999999</v>
      </c>
      <c r="C5" s="23">
        <v>65.004508439999981</v>
      </c>
      <c r="D5" s="23">
        <v>37.576890869999993</v>
      </c>
      <c r="E5" s="24">
        <f t="shared" ref="E5:E15" si="0">C5/B5</f>
        <v>0.38241295628775945</v>
      </c>
      <c r="F5" s="24">
        <f t="shared" ref="F5:F15" si="1">D5/B5</f>
        <v>0.22105989677566462</v>
      </c>
    </row>
    <row r="6" spans="1:6" ht="36.75" customHeight="1" thickBot="1">
      <c r="A6" s="35" t="s">
        <v>29</v>
      </c>
      <c r="B6" s="23">
        <v>320.29130800000001</v>
      </c>
      <c r="C6" s="23">
        <v>120.46380187000003</v>
      </c>
      <c r="D6" s="23">
        <v>32.126654500000001</v>
      </c>
      <c r="E6" s="24">
        <f t="shared" si="0"/>
        <v>0.37610699654078661</v>
      </c>
      <c r="F6" s="24">
        <f t="shared" si="1"/>
        <v>0.10030448437895167</v>
      </c>
    </row>
    <row r="7" spans="1:6" ht="26.25" thickBot="1">
      <c r="A7" s="35" t="s">
        <v>30</v>
      </c>
      <c r="B7" s="23">
        <v>209.31618800000001</v>
      </c>
      <c r="C7" s="23">
        <v>27.248275539999995</v>
      </c>
      <c r="D7" s="23">
        <v>16.379210480000001</v>
      </c>
      <c r="E7" s="24">
        <f t="shared" si="0"/>
        <v>0.13017758349392447</v>
      </c>
      <c r="F7" s="24">
        <f t="shared" si="1"/>
        <v>7.8251045160444066E-2</v>
      </c>
    </row>
    <row r="8" spans="1:6" ht="26.25" thickBot="1">
      <c r="A8" s="35" t="s">
        <v>31</v>
      </c>
      <c r="B8" s="23">
        <v>110.85899999999999</v>
      </c>
      <c r="C8" s="23">
        <v>13.262240910000001</v>
      </c>
      <c r="D8" s="23">
        <v>8.5219025600000027</v>
      </c>
      <c r="E8" s="24">
        <f t="shared" si="0"/>
        <v>0.11963161231835034</v>
      </c>
      <c r="F8" s="24">
        <f t="shared" si="1"/>
        <v>7.6871544574639891E-2</v>
      </c>
    </row>
    <row r="9" spans="1:6" ht="26.25" thickBot="1">
      <c r="A9" s="35" t="s">
        <v>32</v>
      </c>
      <c r="B9" s="23">
        <v>199.37012999999999</v>
      </c>
      <c r="C9" s="23">
        <v>47.754174140000003</v>
      </c>
      <c r="D9" s="23">
        <v>20.42413552</v>
      </c>
      <c r="E9" s="24">
        <f t="shared" si="0"/>
        <v>0.23952521944987448</v>
      </c>
      <c r="F9" s="24">
        <f t="shared" si="1"/>
        <v>0.10244330743025548</v>
      </c>
    </row>
    <row r="10" spans="1:6" ht="26.25" thickBot="1">
      <c r="A10" s="35" t="s">
        <v>34</v>
      </c>
      <c r="B10" s="23">
        <v>258.87441999999999</v>
      </c>
      <c r="C10" s="23">
        <v>82.458639600000012</v>
      </c>
      <c r="D10" s="23">
        <v>40.046378780000012</v>
      </c>
      <c r="E10" s="24">
        <f t="shared" si="0"/>
        <v>0.3185275686952771</v>
      </c>
      <c r="F10" s="24">
        <f t="shared" si="1"/>
        <v>0.15469422888518694</v>
      </c>
    </row>
    <row r="11" spans="1:6" ht="29.25" customHeight="1" thickBot="1">
      <c r="A11" s="35" t="s">
        <v>35</v>
      </c>
      <c r="B11" s="23">
        <v>185.11900800000001</v>
      </c>
      <c r="C11" s="23">
        <v>18.699961460000001</v>
      </c>
      <c r="D11" s="23">
        <v>7.8152370399999995</v>
      </c>
      <c r="E11" s="24">
        <f t="shared" si="0"/>
        <v>0.10101589059941375</v>
      </c>
      <c r="F11" s="24">
        <f t="shared" si="1"/>
        <v>4.2217366679060848E-2</v>
      </c>
    </row>
    <row r="12" spans="1:6" ht="26.25" thickBot="1">
      <c r="A12" s="35" t="s">
        <v>36</v>
      </c>
      <c r="B12" s="23">
        <v>200.80578600000001</v>
      </c>
      <c r="C12" s="23">
        <v>80.595247100000151</v>
      </c>
      <c r="D12" s="23">
        <v>27.193732220000008</v>
      </c>
      <c r="E12" s="24">
        <f t="shared" si="0"/>
        <v>0.40135918742899246</v>
      </c>
      <c r="F12" s="24">
        <f t="shared" si="1"/>
        <v>0.13542305110670469</v>
      </c>
    </row>
    <row r="13" spans="1:6" ht="26.25" thickBot="1">
      <c r="A13" s="35" t="s">
        <v>37</v>
      </c>
      <c r="B13" s="23">
        <v>20.343095999999999</v>
      </c>
      <c r="C13" s="23">
        <v>4.1936992699999998</v>
      </c>
      <c r="D13" s="23">
        <v>1.6986459599999999</v>
      </c>
      <c r="E13" s="24">
        <f t="shared" si="0"/>
        <v>0.20614852675325329</v>
      </c>
      <c r="F13" s="24">
        <f t="shared" si="1"/>
        <v>8.3499874355407844E-2</v>
      </c>
    </row>
    <row r="14" spans="1:6" ht="16.5" thickBot="1">
      <c r="A14" s="35" t="s">
        <v>58</v>
      </c>
      <c r="B14" s="23">
        <v>71.437201999999999</v>
      </c>
      <c r="C14" s="23">
        <v>42.618929269999995</v>
      </c>
      <c r="D14" s="23">
        <v>12.323154289999998</v>
      </c>
      <c r="E14" s="24">
        <f t="shared" si="0"/>
        <v>0.59659292465010028</v>
      </c>
      <c r="F14" s="24">
        <f t="shared" si="1"/>
        <v>0.17250331682923414</v>
      </c>
    </row>
    <row r="15" spans="1:6" ht="16.5" thickBot="1">
      <c r="A15" s="64" t="s">
        <v>43</v>
      </c>
      <c r="B15" s="67">
        <v>1943.3994660000001</v>
      </c>
      <c r="C15" s="67">
        <f>SUM(C4:C14)</f>
        <v>602.28398706000019</v>
      </c>
      <c r="D15" s="67">
        <f>SUM(D4:D14)</f>
        <v>238.38351789999999</v>
      </c>
      <c r="E15" s="68">
        <f t="shared" si="0"/>
        <v>0.30991260293986317</v>
      </c>
      <c r="F15" s="68">
        <f t="shared" si="1"/>
        <v>0.12266315910369813</v>
      </c>
    </row>
  </sheetData>
  <mergeCells count="2">
    <mergeCell ref="A1:F1"/>
    <mergeCell ref="A2:F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zoomScaleNormal="100" workbookViewId="0">
      <selection activeCell="B35" sqref="B35"/>
    </sheetView>
  </sheetViews>
  <sheetFormatPr defaultColWidth="11" defaultRowHeight="15.75"/>
  <cols>
    <col min="1" max="1" width="19.375" bestFit="1" customWidth="1"/>
    <col min="2" max="2" width="17.625" customWidth="1"/>
    <col min="5" max="5" width="13.125" customWidth="1"/>
    <col min="6" max="6" width="13.375" customWidth="1"/>
  </cols>
  <sheetData>
    <row r="1" spans="1:6">
      <c r="A1" s="93" t="s">
        <v>103</v>
      </c>
      <c r="B1" s="93"/>
      <c r="C1" s="93"/>
      <c r="D1" s="93"/>
      <c r="E1" s="93"/>
      <c r="F1" s="93"/>
    </row>
    <row r="2" spans="1:6" ht="16.5" thickBot="1">
      <c r="A2" s="94" t="s">
        <v>97</v>
      </c>
      <c r="B2" s="94"/>
      <c r="C2" s="94"/>
      <c r="D2" s="94"/>
      <c r="E2" s="94"/>
      <c r="F2" s="94"/>
    </row>
    <row r="3" spans="1:6" ht="26.25" thickBot="1">
      <c r="A3" s="59" t="s">
        <v>59</v>
      </c>
      <c r="B3" s="63" t="s">
        <v>11</v>
      </c>
      <c r="C3" s="63" t="s">
        <v>12</v>
      </c>
      <c r="D3" s="63" t="s">
        <v>13</v>
      </c>
      <c r="E3" s="63" t="s">
        <v>14</v>
      </c>
      <c r="F3" s="63" t="s">
        <v>15</v>
      </c>
    </row>
    <row r="4" spans="1:6" ht="16.5" thickBot="1">
      <c r="A4" s="26" t="s">
        <v>60</v>
      </c>
      <c r="B4" s="27">
        <v>1115.6600000000001</v>
      </c>
      <c r="C4" s="27">
        <f>C5+C6</f>
        <v>161.8640571</v>
      </c>
      <c r="D4" s="27">
        <f>D5+D6</f>
        <v>102.03386022999999</v>
      </c>
      <c r="E4" s="28">
        <f>C4/B4</f>
        <v>0.14508367880895612</v>
      </c>
      <c r="F4" s="28">
        <f>D4/'Tabella 7'!B4</f>
        <v>9.1456053125504172E-2</v>
      </c>
    </row>
    <row r="5" spans="1:6" ht="16.5" thickBot="1">
      <c r="A5" s="29" t="s">
        <v>40</v>
      </c>
      <c r="B5" s="23">
        <v>826.03</v>
      </c>
      <c r="C5" s="23">
        <v>118.56040573000004</v>
      </c>
      <c r="D5" s="23">
        <v>69.687078099999979</v>
      </c>
      <c r="E5" s="30">
        <f t="shared" ref="E5:E21" si="0">C5/B5</f>
        <v>0.14353038718932731</v>
      </c>
      <c r="F5" s="30">
        <f>D5/'Tabella 7'!B5</f>
        <v>8.436385857656499E-2</v>
      </c>
    </row>
    <row r="6" spans="1:6" ht="16.5" thickBot="1">
      <c r="A6" s="29" t="s">
        <v>5</v>
      </c>
      <c r="B6" s="23">
        <v>289.62</v>
      </c>
      <c r="C6" s="23">
        <v>43.303651369999962</v>
      </c>
      <c r="D6" s="23">
        <v>32.346782130000008</v>
      </c>
      <c r="E6" s="30">
        <f t="shared" si="0"/>
        <v>0.14951885701954271</v>
      </c>
      <c r="F6" s="30">
        <f>D6/'Tabella 7'!B6</f>
        <v>0.11168697648643053</v>
      </c>
    </row>
    <row r="7" spans="1:6" ht="16.5" thickBot="1">
      <c r="A7" s="26" t="s">
        <v>61</v>
      </c>
      <c r="B7" s="27">
        <v>2378.96</v>
      </c>
      <c r="C7" s="27">
        <f>C8+C9</f>
        <v>399.26288414999993</v>
      </c>
      <c r="D7" s="27">
        <f>D8+D9</f>
        <v>129.96214345999994</v>
      </c>
      <c r="E7" s="28">
        <f t="shared" si="0"/>
        <v>0.16783085220012103</v>
      </c>
      <c r="F7" s="28">
        <f>D7/'Tabella 7'!B7</f>
        <v>5.4629814481958472E-2</v>
      </c>
    </row>
    <row r="8" spans="1:6" ht="16.5" thickBot="1">
      <c r="A8" s="29" t="s">
        <v>40</v>
      </c>
      <c r="B8" s="23">
        <v>2039.84</v>
      </c>
      <c r="C8" s="23">
        <v>390.86945122999992</v>
      </c>
      <c r="D8" s="23">
        <v>125.67876984999994</v>
      </c>
      <c r="E8" s="30">
        <f t="shared" si="0"/>
        <v>0.19161770101086356</v>
      </c>
      <c r="F8" s="30">
        <f>D8/'Tabella 7'!B8</f>
        <v>6.1612072441956205E-2</v>
      </c>
    </row>
    <row r="9" spans="1:6" ht="16.5" thickBot="1">
      <c r="A9" s="29" t="s">
        <v>5</v>
      </c>
      <c r="B9" s="23">
        <v>339.12</v>
      </c>
      <c r="C9" s="23">
        <v>8.3934329199999986</v>
      </c>
      <c r="D9" s="23">
        <v>4.2833736099999991</v>
      </c>
      <c r="E9" s="30">
        <f t="shared" si="0"/>
        <v>2.4750627860344418E-2</v>
      </c>
      <c r="F9" s="30">
        <f>D9/'Tabella 7'!B9</f>
        <v>1.2630849286388296E-2</v>
      </c>
    </row>
    <row r="10" spans="1:6" ht="16.5" thickBot="1">
      <c r="A10" s="26" t="s">
        <v>62</v>
      </c>
      <c r="B10" s="27">
        <v>4950.72</v>
      </c>
      <c r="C10" s="27">
        <f>C11+C12</f>
        <v>869.70007534000001</v>
      </c>
      <c r="D10" s="27">
        <f>D11+D12</f>
        <v>431.18964944999999</v>
      </c>
      <c r="E10" s="28">
        <f t="shared" si="0"/>
        <v>0.17567143270877772</v>
      </c>
      <c r="F10" s="28">
        <f>D10/'Tabella 7'!B10</f>
        <v>8.7096351530686442E-2</v>
      </c>
    </row>
    <row r="11" spans="1:6" ht="16.5" thickBot="1">
      <c r="A11" s="29" t="s">
        <v>40</v>
      </c>
      <c r="B11" s="23">
        <v>4113.55</v>
      </c>
      <c r="C11" s="23">
        <v>684.41687494999996</v>
      </c>
      <c r="D11" s="23">
        <v>324.21443650000003</v>
      </c>
      <c r="E11" s="30">
        <f t="shared" si="0"/>
        <v>0.16638107594413581</v>
      </c>
      <c r="F11" s="30">
        <f>D11/'Tabella 7'!B11</f>
        <v>7.8816213854213515E-2</v>
      </c>
    </row>
    <row r="12" spans="1:6" ht="16.5" thickBot="1">
      <c r="A12" s="29" t="s">
        <v>5</v>
      </c>
      <c r="B12" s="23">
        <v>837.18</v>
      </c>
      <c r="C12" s="23">
        <v>185.28320039000005</v>
      </c>
      <c r="D12" s="23">
        <v>106.97521294999996</v>
      </c>
      <c r="E12" s="30">
        <f t="shared" si="0"/>
        <v>0.22131823549296453</v>
      </c>
      <c r="F12" s="30">
        <f>D12/'Tabella 7'!B12</f>
        <v>0.12778042111612792</v>
      </c>
    </row>
    <row r="13" spans="1:6" ht="16.5" thickBot="1">
      <c r="A13" s="26" t="s">
        <v>63</v>
      </c>
      <c r="B13" s="27">
        <v>7120.96</v>
      </c>
      <c r="C13" s="27">
        <f>C14+C15</f>
        <v>1665.9570514899945</v>
      </c>
      <c r="D13" s="27">
        <f>D14+D15</f>
        <v>836.52741394999873</v>
      </c>
      <c r="E13" s="28">
        <f t="shared" si="0"/>
        <v>0.2339511879704414</v>
      </c>
      <c r="F13" s="28">
        <f>D13/'Tabella 7'!B13</f>
        <v>0.11747396614360966</v>
      </c>
    </row>
    <row r="14" spans="1:6" ht="16.5" thickBot="1">
      <c r="A14" s="29" t="s">
        <v>40</v>
      </c>
      <c r="B14" s="23">
        <v>5576.14</v>
      </c>
      <c r="C14" s="23">
        <v>1435.8664302099946</v>
      </c>
      <c r="D14" s="23">
        <v>676.18404862999876</v>
      </c>
      <c r="E14" s="30">
        <f t="shared" si="0"/>
        <v>0.25750186154041943</v>
      </c>
      <c r="F14" s="30">
        <f>D14/'Tabella 7'!B14</f>
        <v>0.12126382203997725</v>
      </c>
    </row>
    <row r="15" spans="1:6" ht="16.5" thickBot="1">
      <c r="A15" s="29" t="s">
        <v>5</v>
      </c>
      <c r="B15" s="23">
        <v>1544.82</v>
      </c>
      <c r="C15" s="23">
        <v>230.09062127999985</v>
      </c>
      <c r="D15" s="23">
        <v>160.34336531999998</v>
      </c>
      <c r="E15" s="30">
        <f t="shared" si="0"/>
        <v>0.14894332108595168</v>
      </c>
      <c r="F15" s="30">
        <f>D15/'Tabella 7'!B15</f>
        <v>0.10379420600458304</v>
      </c>
    </row>
    <row r="16" spans="1:6" ht="16.5" thickBot="1">
      <c r="A16" s="26" t="s">
        <v>64</v>
      </c>
      <c r="B16" s="27">
        <v>5378</v>
      </c>
      <c r="C16" s="27">
        <f>C17+C18</f>
        <v>607.36502486999984</v>
      </c>
      <c r="D16" s="27">
        <f>D17+D18</f>
        <v>110.35842937000001</v>
      </c>
      <c r="E16" s="28">
        <f t="shared" si="0"/>
        <v>0.11293511061175156</v>
      </c>
      <c r="F16" s="28">
        <f>D16/'Tabella 7'!B16</f>
        <v>2.0520347595760508E-2</v>
      </c>
    </row>
    <row r="17" spans="1:6" ht="16.5" thickBot="1">
      <c r="A17" s="29" t="s">
        <v>40</v>
      </c>
      <c r="B17" s="23">
        <v>4557.91</v>
      </c>
      <c r="C17" s="23">
        <v>543.09498953999991</v>
      </c>
      <c r="D17" s="23">
        <v>76.288565080000012</v>
      </c>
      <c r="E17" s="30">
        <f t="shared" si="0"/>
        <v>0.11915439083702836</v>
      </c>
      <c r="F17" s="30">
        <f>D17/'Tabella 7'!B17</f>
        <v>1.6737619891573116E-2</v>
      </c>
    </row>
    <row r="18" spans="1:6" ht="16.5" thickBot="1">
      <c r="A18" s="29" t="s">
        <v>5</v>
      </c>
      <c r="B18" s="23">
        <v>820.1</v>
      </c>
      <c r="C18" s="23">
        <v>64.270035329999914</v>
      </c>
      <c r="D18" s="23">
        <v>34.069864289999998</v>
      </c>
      <c r="E18" s="30">
        <f t="shared" si="0"/>
        <v>7.8368534727472156E-2</v>
      </c>
      <c r="F18" s="30">
        <f>D18/'Tabella 7'!B18</f>
        <v>4.1543548701377879E-2</v>
      </c>
    </row>
    <row r="19" spans="1:6" ht="16.5" thickBot="1">
      <c r="A19" s="16" t="s">
        <v>43</v>
      </c>
      <c r="B19" s="31">
        <v>20944.3</v>
      </c>
      <c r="C19" s="31">
        <f>C20+C21</f>
        <v>3704.1490929499942</v>
      </c>
      <c r="D19" s="31">
        <f>D20+D21</f>
        <v>1610.0714964599986</v>
      </c>
      <c r="E19" s="32">
        <f t="shared" si="0"/>
        <v>0.17685714456677923</v>
      </c>
      <c r="F19" s="32">
        <f>D19/'Tabella 7'!B19</f>
        <v>7.6873970314596266E-2</v>
      </c>
    </row>
    <row r="20" spans="1:6" ht="16.5" thickBot="1">
      <c r="A20" s="29" t="s">
        <v>57</v>
      </c>
      <c r="B20" s="23">
        <v>17113.46</v>
      </c>
      <c r="C20" s="23">
        <f>C5+C8+C11+C14+C17</f>
        <v>3172.8081516599946</v>
      </c>
      <c r="D20" s="23">
        <f t="shared" ref="D20:D21" si="1">D5+D8+D11+D14+D17</f>
        <v>1272.0528981599987</v>
      </c>
      <c r="E20" s="30">
        <f t="shared" si="0"/>
        <v>0.18539840287469597</v>
      </c>
      <c r="F20" s="30">
        <f>D20/'Tabella 7'!B20</f>
        <v>7.4330550231221426E-2</v>
      </c>
    </row>
    <row r="21" spans="1:6" ht="16.5" thickBot="1">
      <c r="A21" s="29" t="s">
        <v>45</v>
      </c>
      <c r="B21" s="23">
        <v>3830.84</v>
      </c>
      <c r="C21" s="23">
        <f t="shared" ref="C21" si="2">C6+C9+C12+C15+C18</f>
        <v>531.34094128999982</v>
      </c>
      <c r="D21" s="23">
        <f t="shared" si="1"/>
        <v>338.01859829999995</v>
      </c>
      <c r="E21" s="30">
        <f t="shared" si="0"/>
        <v>0.13870089622380466</v>
      </c>
      <c r="F21" s="30">
        <f>D21/'Tabella 7'!B21</f>
        <v>8.8236156639274921E-2</v>
      </c>
    </row>
    <row r="22" spans="1:6" s="36" customFormat="1">
      <c r="A22" s="95" t="s">
        <v>65</v>
      </c>
      <c r="B22" s="95"/>
      <c r="C22" s="95"/>
      <c r="D22" s="95"/>
    </row>
  </sheetData>
  <mergeCells count="3">
    <mergeCell ref="A22:D22"/>
    <mergeCell ref="A1:F1"/>
    <mergeCell ref="A2:F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zoomScaleNormal="100" workbookViewId="0">
      <selection activeCell="A23" sqref="A23"/>
    </sheetView>
  </sheetViews>
  <sheetFormatPr defaultColWidth="11" defaultRowHeight="15.75"/>
  <cols>
    <col min="1" max="1" width="47.5" customWidth="1"/>
    <col min="2" max="2" width="16.625" customWidth="1"/>
    <col min="5" max="5" width="12.875" customWidth="1"/>
    <col min="6" max="6" width="13" customWidth="1"/>
  </cols>
  <sheetData>
    <row r="1" spans="1:6" ht="23.25" customHeight="1">
      <c r="A1" s="93" t="s">
        <v>104</v>
      </c>
      <c r="B1" s="93"/>
      <c r="C1" s="93"/>
      <c r="D1" s="93"/>
      <c r="E1" s="93"/>
      <c r="F1" s="93"/>
    </row>
    <row r="2" spans="1:6" ht="16.5" thickBot="1">
      <c r="A2" s="94" t="s">
        <v>97</v>
      </c>
      <c r="B2" s="94"/>
      <c r="C2" s="94"/>
      <c r="D2" s="94"/>
      <c r="E2" s="94"/>
      <c r="F2" s="94"/>
    </row>
    <row r="3" spans="1:6" ht="26.25" thickBot="1">
      <c r="A3" s="59" t="s">
        <v>26</v>
      </c>
      <c r="B3" s="63" t="s">
        <v>11</v>
      </c>
      <c r="C3" s="63" t="s">
        <v>12</v>
      </c>
      <c r="D3" s="63" t="s">
        <v>13</v>
      </c>
      <c r="E3" s="63" t="s">
        <v>14</v>
      </c>
      <c r="F3" s="63" t="s">
        <v>15</v>
      </c>
    </row>
    <row r="4" spans="1:6" ht="16.5" thickBot="1">
      <c r="A4" s="35" t="s">
        <v>27</v>
      </c>
      <c r="B4" s="37">
        <v>1930.4267609999999</v>
      </c>
      <c r="C4" s="37">
        <v>215.58389182000002</v>
      </c>
      <c r="D4" s="37">
        <v>59.976704720000001</v>
      </c>
      <c r="E4" s="38">
        <f>C4/B4</f>
        <v>0.1116768044120582</v>
      </c>
      <c r="F4" s="38">
        <f>D4/B4</f>
        <v>3.106914280909101E-2</v>
      </c>
    </row>
    <row r="5" spans="1:6" ht="26.25" thickBot="1">
      <c r="A5" s="35" t="s">
        <v>28</v>
      </c>
      <c r="B5" s="37">
        <v>1206.663356</v>
      </c>
      <c r="C5" s="37">
        <v>180.94057180000001</v>
      </c>
      <c r="D5" s="37">
        <v>61.588340250000002</v>
      </c>
      <c r="E5" s="38">
        <f t="shared" ref="E5:E16" si="0">C5/B5</f>
        <v>0.14995116152346305</v>
      </c>
      <c r="F5" s="38">
        <f t="shared" ref="F5:F16" si="1">D5/B5</f>
        <v>5.104020101692721E-2</v>
      </c>
    </row>
    <row r="6" spans="1:6" ht="39" thickBot="1">
      <c r="A6" s="35" t="s">
        <v>29</v>
      </c>
      <c r="B6" s="37">
        <v>2451.3014579999999</v>
      </c>
      <c r="C6" s="37">
        <v>441.17758779999912</v>
      </c>
      <c r="D6" s="37">
        <v>210.28034938000002</v>
      </c>
      <c r="E6" s="38">
        <f t="shared" si="0"/>
        <v>0.1799768797755103</v>
      </c>
      <c r="F6" s="38">
        <f t="shared" si="1"/>
        <v>8.5783145395575425E-2</v>
      </c>
    </row>
    <row r="7" spans="1:6" ht="26.25" thickBot="1">
      <c r="A7" s="35" t="s">
        <v>30</v>
      </c>
      <c r="B7" s="37">
        <v>2844.4551150000002</v>
      </c>
      <c r="C7" s="37">
        <v>547.12268564999999</v>
      </c>
      <c r="D7" s="37">
        <v>183.90248821999998</v>
      </c>
      <c r="E7" s="38">
        <f t="shared" si="0"/>
        <v>0.19234709760923752</v>
      </c>
      <c r="F7" s="38">
        <f t="shared" si="1"/>
        <v>6.4652975977791086E-2</v>
      </c>
    </row>
    <row r="8" spans="1:6" ht="26.25" thickBot="1">
      <c r="A8" s="35" t="s">
        <v>31</v>
      </c>
      <c r="B8" s="37">
        <v>1091.652059</v>
      </c>
      <c r="C8" s="37">
        <v>279.4506647799999</v>
      </c>
      <c r="D8" s="37">
        <v>120.42419125000005</v>
      </c>
      <c r="E8" s="38">
        <f t="shared" si="0"/>
        <v>0.25598876718648672</v>
      </c>
      <c r="F8" s="38">
        <f t="shared" si="1"/>
        <v>0.11031371237490613</v>
      </c>
    </row>
    <row r="9" spans="1:6" ht="26.25" thickBot="1">
      <c r="A9" s="35" t="s">
        <v>32</v>
      </c>
      <c r="B9" s="37">
        <v>3296.388254</v>
      </c>
      <c r="C9" s="37">
        <v>721.81349532000002</v>
      </c>
      <c r="D9" s="37">
        <v>335.07357362000005</v>
      </c>
      <c r="E9" s="38">
        <f t="shared" si="0"/>
        <v>0.21897101909767938</v>
      </c>
      <c r="F9" s="38">
        <f t="shared" si="1"/>
        <v>0.10164869784783551</v>
      </c>
    </row>
    <row r="10" spans="1:6" ht="26.25" thickBot="1">
      <c r="A10" s="35" t="s">
        <v>33</v>
      </c>
      <c r="B10" s="37">
        <v>1659.7957879999999</v>
      </c>
      <c r="C10" s="37">
        <v>312.00423913999992</v>
      </c>
      <c r="D10" s="37">
        <v>123.2079817</v>
      </c>
      <c r="E10" s="38">
        <f t="shared" si="0"/>
        <v>0.18797748578212439</v>
      </c>
      <c r="F10" s="38">
        <f t="shared" si="1"/>
        <v>7.4230807543174709E-2</v>
      </c>
    </row>
    <row r="11" spans="1:6" ht="26.25" thickBot="1">
      <c r="A11" s="35" t="s">
        <v>34</v>
      </c>
      <c r="B11" s="37">
        <v>1475.1260910000001</v>
      </c>
      <c r="C11" s="37">
        <v>129.35027159999993</v>
      </c>
      <c r="D11" s="37">
        <v>105.43638232999992</v>
      </c>
      <c r="E11" s="38">
        <f t="shared" si="0"/>
        <v>8.7687603377899936E-2</v>
      </c>
      <c r="F11" s="38">
        <f t="shared" si="1"/>
        <v>7.1476182933300117E-2</v>
      </c>
    </row>
    <row r="12" spans="1:6" ht="26.25" thickBot="1">
      <c r="A12" s="35" t="s">
        <v>35</v>
      </c>
      <c r="B12" s="37">
        <v>2269.7375139999999</v>
      </c>
      <c r="C12" s="37">
        <v>241.6380709999998</v>
      </c>
      <c r="D12" s="37">
        <v>113.68839834000006</v>
      </c>
      <c r="E12" s="38">
        <f t="shared" si="0"/>
        <v>0.10646079976629395</v>
      </c>
      <c r="F12" s="38">
        <f t="shared" si="1"/>
        <v>5.0088786760035933E-2</v>
      </c>
    </row>
    <row r="13" spans="1:6" ht="26.25" thickBot="1">
      <c r="A13" s="35" t="s">
        <v>36</v>
      </c>
      <c r="B13" s="37">
        <v>1981.3308460000001</v>
      </c>
      <c r="C13" s="37">
        <v>424.04715875999926</v>
      </c>
      <c r="D13" s="37">
        <v>219.3653367200001</v>
      </c>
      <c r="E13" s="38">
        <f t="shared" si="0"/>
        <v>0.21402137841647434</v>
      </c>
      <c r="F13" s="38">
        <f t="shared" si="1"/>
        <v>0.11071615685127233</v>
      </c>
    </row>
    <row r="14" spans="1:6" ht="26.25" thickBot="1">
      <c r="A14" s="35" t="s">
        <v>37</v>
      </c>
      <c r="B14" s="37">
        <v>147.94680399999999</v>
      </c>
      <c r="C14" s="37">
        <v>27.684324119999996</v>
      </c>
      <c r="D14" s="37">
        <v>9.1426403400000016</v>
      </c>
      <c r="E14" s="38">
        <f t="shared" si="0"/>
        <v>0.18712350230965447</v>
      </c>
      <c r="F14" s="38">
        <f t="shared" si="1"/>
        <v>6.1796808669148419E-2</v>
      </c>
    </row>
    <row r="15" spans="1:6" ht="16.5" thickBot="1">
      <c r="A15" s="35" t="s">
        <v>58</v>
      </c>
      <c r="B15" s="37">
        <v>589.473929</v>
      </c>
      <c r="C15" s="37">
        <v>183.33613115999992</v>
      </c>
      <c r="D15" s="37">
        <v>67.985109590000022</v>
      </c>
      <c r="E15" s="38">
        <f t="shared" si="0"/>
        <v>0.31101652191983525</v>
      </c>
      <c r="F15" s="38">
        <f t="shared" si="1"/>
        <v>0.11533183444657485</v>
      </c>
    </row>
    <row r="16" spans="1:6" ht="16.5" thickBot="1">
      <c r="A16" s="64" t="s">
        <v>43</v>
      </c>
      <c r="B16" s="65">
        <v>20944.297975000001</v>
      </c>
      <c r="C16" s="65">
        <f>SUM(C4:C15)</f>
        <v>3704.1490929499978</v>
      </c>
      <c r="D16" s="65">
        <f>SUM(D4:D15)</f>
        <v>1610.0714964600004</v>
      </c>
      <c r="E16" s="66">
        <f t="shared" si="0"/>
        <v>0.17685716166621707</v>
      </c>
      <c r="F16" s="66">
        <f t="shared" si="1"/>
        <v>7.6873977747158193E-2</v>
      </c>
    </row>
  </sheetData>
  <mergeCells count="2">
    <mergeCell ref="A1:F1"/>
    <mergeCell ref="A2:F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topLeftCell="A24" zoomScaleNormal="100" workbookViewId="0">
      <selection activeCell="J13" sqref="J13"/>
    </sheetView>
  </sheetViews>
  <sheetFormatPr defaultColWidth="11" defaultRowHeight="15.75"/>
  <cols>
    <col min="1" max="1" width="26.375" customWidth="1"/>
    <col min="2" max="2" width="16.375" customWidth="1"/>
    <col min="3" max="4" width="11.625" bestFit="1" customWidth="1"/>
    <col min="5" max="5" width="13.125" customWidth="1"/>
    <col min="6" max="6" width="13.5" customWidth="1"/>
    <col min="10" max="10" width="37.375" customWidth="1"/>
  </cols>
  <sheetData>
    <row r="1" spans="1:6">
      <c r="A1" s="93" t="s">
        <v>105</v>
      </c>
      <c r="B1" s="93"/>
      <c r="C1" s="93"/>
      <c r="D1" s="93"/>
      <c r="E1" s="93"/>
      <c r="F1" s="93"/>
    </row>
    <row r="2" spans="1:6" ht="16.5" thickBot="1">
      <c r="A2" s="94" t="s">
        <v>97</v>
      </c>
      <c r="B2" s="94"/>
      <c r="C2" s="94"/>
      <c r="D2" s="94"/>
      <c r="E2" s="94"/>
      <c r="F2" s="94"/>
    </row>
    <row r="3" spans="1:6" ht="26.25" thickBot="1">
      <c r="A3" s="59" t="s">
        <v>46</v>
      </c>
      <c r="B3" s="63" t="s">
        <v>11</v>
      </c>
      <c r="C3" s="63" t="s">
        <v>12</v>
      </c>
      <c r="D3" s="63" t="s">
        <v>13</v>
      </c>
      <c r="E3" s="63" t="s">
        <v>14</v>
      </c>
      <c r="F3" s="63" t="s">
        <v>15</v>
      </c>
    </row>
    <row r="4" spans="1:6" ht="16.5" thickBot="1">
      <c r="A4" s="26" t="s">
        <v>68</v>
      </c>
      <c r="B4" s="27">
        <v>1268.1500000000001</v>
      </c>
      <c r="C4" s="27">
        <f>C5+C6</f>
        <v>840.39630236000357</v>
      </c>
      <c r="D4" s="27">
        <f>D5+D6</f>
        <v>377.27297488999989</v>
      </c>
      <c r="E4" s="39">
        <f>C4/B4</f>
        <v>0.66269471463155272</v>
      </c>
      <c r="F4" s="39">
        <f>D4/B4</f>
        <v>0.29749869880534624</v>
      </c>
    </row>
    <row r="5" spans="1:6" ht="16.5" thickBot="1">
      <c r="A5" s="29" t="s">
        <v>40</v>
      </c>
      <c r="B5" s="23">
        <v>481.9</v>
      </c>
      <c r="C5" s="23">
        <v>287.87235067999995</v>
      </c>
      <c r="D5" s="23">
        <v>119.79657684999998</v>
      </c>
      <c r="E5" s="40">
        <f t="shared" ref="E5:E45" si="0">C5/B5</f>
        <v>0.59736947640589322</v>
      </c>
      <c r="F5" s="40">
        <f t="shared" ref="F5:F45" si="1">D5/B5</f>
        <v>0.24859219101473332</v>
      </c>
    </row>
    <row r="6" spans="1:6" ht="16.5" thickBot="1">
      <c r="A6" s="29" t="s">
        <v>5</v>
      </c>
      <c r="B6" s="23">
        <v>786.25</v>
      </c>
      <c r="C6" s="23">
        <v>552.52395168000362</v>
      </c>
      <c r="D6" s="23">
        <v>257.47639803999988</v>
      </c>
      <c r="E6" s="40">
        <f t="shared" si="0"/>
        <v>0.70273316588871682</v>
      </c>
      <c r="F6" s="40">
        <f t="shared" si="1"/>
        <v>0.32747395617170094</v>
      </c>
    </row>
    <row r="7" spans="1:6" ht="16.5" thickBot="1">
      <c r="A7" s="26" t="s">
        <v>69</v>
      </c>
      <c r="B7" s="27">
        <v>507.21</v>
      </c>
      <c r="C7" s="27">
        <f>C8+C9</f>
        <v>234.64566485000091</v>
      </c>
      <c r="D7" s="27">
        <f>D8+D9</f>
        <v>84.843693620000877</v>
      </c>
      <c r="E7" s="39">
        <f t="shared" si="0"/>
        <v>0.46262034433469551</v>
      </c>
      <c r="F7" s="39">
        <f t="shared" si="1"/>
        <v>0.16727527773506218</v>
      </c>
    </row>
    <row r="8" spans="1:6" ht="16.5" thickBot="1">
      <c r="A8" s="29" t="s">
        <v>40</v>
      </c>
      <c r="B8" s="23">
        <v>230.78</v>
      </c>
      <c r="C8" s="23">
        <v>150.80541688000002</v>
      </c>
      <c r="D8" s="23">
        <v>27.680564040000011</v>
      </c>
      <c r="E8" s="40">
        <f t="shared" si="0"/>
        <v>0.65345964502989873</v>
      </c>
      <c r="F8" s="40">
        <f t="shared" si="1"/>
        <v>0.11994351347603784</v>
      </c>
    </row>
    <row r="9" spans="1:6" ht="16.5" thickBot="1">
      <c r="A9" s="29" t="s">
        <v>5</v>
      </c>
      <c r="B9" s="23">
        <v>276.43</v>
      </c>
      <c r="C9" s="23">
        <v>83.840247970000888</v>
      </c>
      <c r="D9" s="23">
        <v>57.163129580000863</v>
      </c>
      <c r="E9" s="40">
        <f t="shared" si="0"/>
        <v>0.30329648724813113</v>
      </c>
      <c r="F9" s="40">
        <f t="shared" si="1"/>
        <v>0.20679061454979872</v>
      </c>
    </row>
    <row r="10" spans="1:6" ht="16.5" thickBot="1">
      <c r="A10" s="26" t="s">
        <v>70</v>
      </c>
      <c r="B10" s="27">
        <v>1871.6</v>
      </c>
      <c r="C10" s="27">
        <f>C11+C12</f>
        <v>537.8717709700004</v>
      </c>
      <c r="D10" s="27">
        <f>D11+D12</f>
        <v>197.04098625000006</v>
      </c>
      <c r="E10" s="39">
        <f t="shared" si="0"/>
        <v>0.2873860712598848</v>
      </c>
      <c r="F10" s="39">
        <f t="shared" si="1"/>
        <v>0.10527943270463778</v>
      </c>
    </row>
    <row r="11" spans="1:6" ht="16.5" thickBot="1">
      <c r="A11" s="29" t="s">
        <v>40</v>
      </c>
      <c r="B11" s="23">
        <v>969.07</v>
      </c>
      <c r="C11" s="23">
        <v>295.75705180000011</v>
      </c>
      <c r="D11" s="23">
        <v>80.953920699999998</v>
      </c>
      <c r="E11" s="40">
        <f t="shared" si="0"/>
        <v>0.30519678846729348</v>
      </c>
      <c r="F11" s="40">
        <f t="shared" si="1"/>
        <v>8.353774309389414E-2</v>
      </c>
    </row>
    <row r="12" spans="1:6" ht="16.5" thickBot="1">
      <c r="A12" s="29" t="s">
        <v>5</v>
      </c>
      <c r="B12" s="23">
        <v>902.53</v>
      </c>
      <c r="C12" s="23">
        <v>242.11471917000023</v>
      </c>
      <c r="D12" s="23">
        <v>116.08706555000006</v>
      </c>
      <c r="E12" s="40">
        <f t="shared" si="0"/>
        <v>0.26826223967070373</v>
      </c>
      <c r="F12" s="40">
        <f t="shared" si="1"/>
        <v>0.12862405188747195</v>
      </c>
    </row>
    <row r="13" spans="1:6" ht="16.5" thickBot="1">
      <c r="A13" s="26" t="s">
        <v>71</v>
      </c>
      <c r="B13" s="27">
        <v>747.09</v>
      </c>
      <c r="C13" s="27">
        <f>C14+C15</f>
        <v>279.51192341999979</v>
      </c>
      <c r="D13" s="27">
        <f>D14+D15</f>
        <v>115.68429344999997</v>
      </c>
      <c r="E13" s="39">
        <f t="shared" si="0"/>
        <v>0.3741342052764724</v>
      </c>
      <c r="F13" s="39">
        <f t="shared" si="1"/>
        <v>0.15484652913303612</v>
      </c>
    </row>
    <row r="14" spans="1:6" ht="16.5" thickBot="1">
      <c r="A14" s="29" t="s">
        <v>40</v>
      </c>
      <c r="B14" s="23">
        <v>392.55</v>
      </c>
      <c r="C14" s="23">
        <v>153.26515840999994</v>
      </c>
      <c r="D14" s="23">
        <v>66.950249949999957</v>
      </c>
      <c r="E14" s="40">
        <f t="shared" si="0"/>
        <v>0.39043474311552651</v>
      </c>
      <c r="F14" s="40">
        <f t="shared" si="1"/>
        <v>0.17055215883326955</v>
      </c>
    </row>
    <row r="15" spans="1:6" ht="16.5" thickBot="1">
      <c r="A15" s="29" t="s">
        <v>5</v>
      </c>
      <c r="B15" s="23">
        <v>354.54</v>
      </c>
      <c r="C15" s="23">
        <v>126.24676500999986</v>
      </c>
      <c r="D15" s="23">
        <v>48.734043500000013</v>
      </c>
      <c r="E15" s="40">
        <f t="shared" si="0"/>
        <v>0.3560860975066279</v>
      </c>
      <c r="F15" s="40">
        <f t="shared" si="1"/>
        <v>0.13745710921193663</v>
      </c>
    </row>
    <row r="16" spans="1:6" ht="16.5" thickBot="1">
      <c r="A16" s="26" t="s">
        <v>72</v>
      </c>
      <c r="B16" s="27">
        <v>1940.95</v>
      </c>
      <c r="C16" s="27">
        <f>C17+C18</f>
        <v>780.44837978001374</v>
      </c>
      <c r="D16" s="27">
        <f>D17+D18</f>
        <v>470.14737435000427</v>
      </c>
      <c r="E16" s="39">
        <f t="shared" si="0"/>
        <v>0.40209607655015006</v>
      </c>
      <c r="F16" s="39">
        <f t="shared" si="1"/>
        <v>0.24222539186996278</v>
      </c>
    </row>
    <row r="17" spans="1:6" ht="16.5" thickBot="1">
      <c r="A17" s="29" t="s">
        <v>40</v>
      </c>
      <c r="B17" s="23">
        <v>970.47</v>
      </c>
      <c r="C17" s="23">
        <v>497.7454576200002</v>
      </c>
      <c r="D17" s="23">
        <v>212.97925970999998</v>
      </c>
      <c r="E17" s="40">
        <f t="shared" si="0"/>
        <v>0.51289113277071952</v>
      </c>
      <c r="F17" s="40">
        <f t="shared" si="1"/>
        <v>0.21945991087823424</v>
      </c>
    </row>
    <row r="18" spans="1:6" ht="16.5" thickBot="1">
      <c r="A18" s="29" t="s">
        <v>5</v>
      </c>
      <c r="B18" s="23">
        <v>970.47</v>
      </c>
      <c r="C18" s="23">
        <v>282.70292216001349</v>
      </c>
      <c r="D18" s="23">
        <v>257.16811464000432</v>
      </c>
      <c r="E18" s="40">
        <f t="shared" si="0"/>
        <v>0.29130516364237274</v>
      </c>
      <c r="F18" s="40">
        <f t="shared" si="1"/>
        <v>0.2649933688212972</v>
      </c>
    </row>
    <row r="19" spans="1:6" ht="16.5" thickBot="1">
      <c r="A19" s="26" t="s">
        <v>73</v>
      </c>
      <c r="B19" s="27">
        <v>873.36</v>
      </c>
      <c r="C19" s="27">
        <f>C20+C21</f>
        <v>161.44302650999992</v>
      </c>
      <c r="D19" s="27">
        <f>D20+D21</f>
        <v>44.67334532000001</v>
      </c>
      <c r="E19" s="39">
        <f t="shared" si="0"/>
        <v>0.18485278294174215</v>
      </c>
      <c r="F19" s="39">
        <f t="shared" si="1"/>
        <v>5.1151123614546129E-2</v>
      </c>
    </row>
    <row r="20" spans="1:6" ht="16.5" thickBot="1">
      <c r="A20" s="29" t="s">
        <v>40</v>
      </c>
      <c r="B20" s="23">
        <v>585.38</v>
      </c>
      <c r="C20" s="23">
        <v>109.92138566999994</v>
      </c>
      <c r="D20" s="23">
        <v>23.844157550000016</v>
      </c>
      <c r="E20" s="40">
        <f t="shared" si="0"/>
        <v>0.1877778292220437</v>
      </c>
      <c r="F20" s="40">
        <f t="shared" si="1"/>
        <v>4.0732784772284696E-2</v>
      </c>
    </row>
    <row r="21" spans="1:6" ht="16.5" thickBot="1">
      <c r="A21" s="29" t="s">
        <v>5</v>
      </c>
      <c r="B21" s="23">
        <v>287.98</v>
      </c>
      <c r="C21" s="23">
        <v>51.521640840000003</v>
      </c>
      <c r="D21" s="23">
        <v>20.82918776999999</v>
      </c>
      <c r="E21" s="40">
        <f t="shared" si="0"/>
        <v>0.17890701034794082</v>
      </c>
      <c r="F21" s="40">
        <f t="shared" si="1"/>
        <v>7.232859146468501E-2</v>
      </c>
    </row>
    <row r="22" spans="1:6" ht="16.5" thickBot="1">
      <c r="A22" s="26" t="s">
        <v>74</v>
      </c>
      <c r="B22" s="27">
        <v>273.24</v>
      </c>
      <c r="C22" s="27">
        <f>C23+C24</f>
        <v>98.782952400000013</v>
      </c>
      <c r="D22" s="27">
        <f>D23+D24</f>
        <v>7.4166003699999994</v>
      </c>
      <c r="E22" s="39">
        <f t="shared" si="0"/>
        <v>0.36152449275362325</v>
      </c>
      <c r="F22" s="39">
        <f t="shared" si="1"/>
        <v>2.7143172192943928E-2</v>
      </c>
    </row>
    <row r="23" spans="1:6" ht="16.5" thickBot="1">
      <c r="A23" s="29" t="s">
        <v>40</v>
      </c>
      <c r="B23" s="23">
        <v>136.62</v>
      </c>
      <c r="C23" s="23">
        <v>91.322283530000007</v>
      </c>
      <c r="D23" s="23">
        <v>5.4310033399999993</v>
      </c>
      <c r="E23" s="40">
        <f t="shared" si="0"/>
        <v>0.66844007853901333</v>
      </c>
      <c r="F23" s="40">
        <f t="shared" si="1"/>
        <v>3.975262289562289E-2</v>
      </c>
    </row>
    <row r="24" spans="1:6" ht="16.5" thickBot="1">
      <c r="A24" s="29" t="s">
        <v>5</v>
      </c>
      <c r="B24" s="23">
        <v>136.62</v>
      </c>
      <c r="C24" s="23">
        <v>7.4606688700000001</v>
      </c>
      <c r="D24" s="23">
        <v>1.9855970300000001</v>
      </c>
      <c r="E24" s="40">
        <f t="shared" si="0"/>
        <v>5.4608906968233055E-2</v>
      </c>
      <c r="F24" s="40">
        <f t="shared" si="1"/>
        <v>1.4533721490264969E-2</v>
      </c>
    </row>
    <row r="25" spans="1:6" ht="16.5" thickBot="1">
      <c r="A25" s="26" t="s">
        <v>75</v>
      </c>
      <c r="B25" s="27">
        <v>218.65</v>
      </c>
      <c r="C25" s="27">
        <f>C26+C27</f>
        <v>72.224696949999938</v>
      </c>
      <c r="D25" s="27">
        <f>D26+D27</f>
        <v>43.021631349999986</v>
      </c>
      <c r="E25" s="39">
        <f t="shared" si="0"/>
        <v>0.33032104710724874</v>
      </c>
      <c r="F25" s="39">
        <f t="shared" si="1"/>
        <v>0.19676026229133312</v>
      </c>
    </row>
    <row r="26" spans="1:6" ht="16.5" thickBot="1">
      <c r="A26" s="29" t="s">
        <v>40</v>
      </c>
      <c r="B26" s="23">
        <v>108.67</v>
      </c>
      <c r="C26" s="23">
        <v>12.071593240000002</v>
      </c>
      <c r="D26" s="23">
        <v>7.1662132600000019</v>
      </c>
      <c r="E26" s="40">
        <f t="shared" si="0"/>
        <v>0.11108487383822584</v>
      </c>
      <c r="F26" s="40">
        <f t="shared" si="1"/>
        <v>6.594472494708753E-2</v>
      </c>
    </row>
    <row r="27" spans="1:6" ht="16.5" thickBot="1">
      <c r="A27" s="29" t="s">
        <v>5</v>
      </c>
      <c r="B27" s="23">
        <v>109.98</v>
      </c>
      <c r="C27" s="23">
        <v>60.153103709999939</v>
      </c>
      <c r="D27" s="23">
        <v>35.855418089999986</v>
      </c>
      <c r="E27" s="40">
        <f t="shared" si="0"/>
        <v>0.54694584206219254</v>
      </c>
      <c r="F27" s="40">
        <f t="shared" si="1"/>
        <v>0.32601762220403696</v>
      </c>
    </row>
    <row r="28" spans="1:6" ht="16.5" thickBot="1">
      <c r="A28" s="26" t="s">
        <v>76</v>
      </c>
      <c r="B28" s="27">
        <v>1838.13</v>
      </c>
      <c r="C28" s="27">
        <f>C29+C30</f>
        <v>857.07307750999985</v>
      </c>
      <c r="D28" s="27">
        <f>D29+D30</f>
        <v>480.73145526000064</v>
      </c>
      <c r="E28" s="39">
        <f t="shared" si="0"/>
        <v>0.46627446236664427</v>
      </c>
      <c r="F28" s="39">
        <f t="shared" si="1"/>
        <v>0.2615328922655093</v>
      </c>
    </row>
    <row r="29" spans="1:6" ht="16.5" thickBot="1">
      <c r="A29" s="29" t="s">
        <v>40</v>
      </c>
      <c r="B29" s="23">
        <v>965.84</v>
      </c>
      <c r="C29" s="23">
        <v>346.10261346999965</v>
      </c>
      <c r="D29" s="23">
        <v>141.42074153999997</v>
      </c>
      <c r="E29" s="40">
        <f t="shared" si="0"/>
        <v>0.35834363193696639</v>
      </c>
      <c r="F29" s="40">
        <f t="shared" si="1"/>
        <v>0.14642253534746952</v>
      </c>
    </row>
    <row r="30" spans="1:6" ht="16.5" thickBot="1">
      <c r="A30" s="29" t="s">
        <v>5</v>
      </c>
      <c r="B30" s="23">
        <v>872.29</v>
      </c>
      <c r="C30" s="23">
        <v>510.97046404000014</v>
      </c>
      <c r="D30" s="23">
        <v>339.31071372000065</v>
      </c>
      <c r="E30" s="40">
        <f t="shared" si="0"/>
        <v>0.58578049047908398</v>
      </c>
      <c r="F30" s="40">
        <f t="shared" si="1"/>
        <v>0.38898842554655066</v>
      </c>
    </row>
    <row r="31" spans="1:6" ht="16.5" thickBot="1">
      <c r="A31" s="26" t="s">
        <v>77</v>
      </c>
      <c r="B31" s="27">
        <v>1525.42</v>
      </c>
      <c r="C31" s="27">
        <f>C32+C33</f>
        <v>594.1720400399978</v>
      </c>
      <c r="D31" s="27">
        <f>D32+D33</f>
        <v>206.61917760999989</v>
      </c>
      <c r="E31" s="39">
        <f t="shared" si="0"/>
        <v>0.3895137339486815</v>
      </c>
      <c r="F31" s="39">
        <f t="shared" si="1"/>
        <v>0.13545068086821982</v>
      </c>
    </row>
    <row r="32" spans="1:6" ht="16.5" thickBot="1">
      <c r="A32" s="29" t="s">
        <v>40</v>
      </c>
      <c r="B32" s="23">
        <v>792.45</v>
      </c>
      <c r="C32" s="23">
        <v>443.46329111999864</v>
      </c>
      <c r="D32" s="23">
        <v>124.60398897000032</v>
      </c>
      <c r="E32" s="40">
        <f t="shared" si="0"/>
        <v>0.55961043740298899</v>
      </c>
      <c r="F32" s="40">
        <f t="shared" si="1"/>
        <v>0.15723892860117397</v>
      </c>
    </row>
    <row r="33" spans="1:6" ht="16.5" thickBot="1">
      <c r="A33" s="29" t="s">
        <v>5</v>
      </c>
      <c r="B33" s="23">
        <v>732.96</v>
      </c>
      <c r="C33" s="23">
        <v>150.70874891999918</v>
      </c>
      <c r="D33" s="23">
        <v>82.015188639999565</v>
      </c>
      <c r="E33" s="40">
        <f t="shared" si="0"/>
        <v>0.20561660789128899</v>
      </c>
      <c r="F33" s="40">
        <f t="shared" si="1"/>
        <v>0.11189585876446131</v>
      </c>
    </row>
    <row r="34" spans="1:6" ht="16.5" thickBot="1">
      <c r="A34" s="26" t="s">
        <v>78</v>
      </c>
      <c r="B34" s="27">
        <v>649.82000000000005</v>
      </c>
      <c r="C34" s="27">
        <f>C35+C36</f>
        <v>147.08589682000002</v>
      </c>
      <c r="D34" s="27">
        <f>D35+D36</f>
        <v>68.767867459999991</v>
      </c>
      <c r="E34" s="39">
        <f t="shared" si="0"/>
        <v>0.22634867627958513</v>
      </c>
      <c r="F34" s="39">
        <f t="shared" si="1"/>
        <v>0.10582602483764733</v>
      </c>
    </row>
    <row r="35" spans="1:6" ht="16.5" thickBot="1">
      <c r="A35" s="29" t="s">
        <v>40</v>
      </c>
      <c r="B35" s="23">
        <v>412.29</v>
      </c>
      <c r="C35" s="23">
        <v>95.522698530000042</v>
      </c>
      <c r="D35" s="23">
        <v>44.166453559999994</v>
      </c>
      <c r="E35" s="40">
        <f t="shared" si="0"/>
        <v>0.23168812857454713</v>
      </c>
      <c r="F35" s="40">
        <f t="shared" si="1"/>
        <v>0.10712472667297289</v>
      </c>
    </row>
    <row r="36" spans="1:6" ht="16.5" thickBot="1">
      <c r="A36" s="29" t="s">
        <v>5</v>
      </c>
      <c r="B36" s="23">
        <v>237.53</v>
      </c>
      <c r="C36" s="23">
        <v>51.563198289999974</v>
      </c>
      <c r="D36" s="23">
        <v>24.601413899999994</v>
      </c>
      <c r="E36" s="40">
        <f t="shared" si="0"/>
        <v>0.21708078259588251</v>
      </c>
      <c r="F36" s="40">
        <f t="shared" si="1"/>
        <v>0.10357181787563674</v>
      </c>
    </row>
    <row r="37" spans="1:6" ht="16.5" thickBot="1">
      <c r="A37" s="26" t="s">
        <v>79</v>
      </c>
      <c r="B37" s="27">
        <v>119.92</v>
      </c>
      <c r="C37" s="27">
        <f>C38+C39</f>
        <v>48.807152869999996</v>
      </c>
      <c r="D37" s="27">
        <f>D38+D39</f>
        <v>29.079215040000005</v>
      </c>
      <c r="E37" s="39">
        <f t="shared" si="0"/>
        <v>0.40699760565376913</v>
      </c>
      <c r="F37" s="39">
        <f t="shared" si="1"/>
        <v>0.24248845096731159</v>
      </c>
    </row>
    <row r="38" spans="1:6" ht="16.5" thickBot="1">
      <c r="A38" s="29" t="s">
        <v>40</v>
      </c>
      <c r="B38" s="23">
        <v>64.349999999999994</v>
      </c>
      <c r="C38" s="23">
        <v>32.66395078</v>
      </c>
      <c r="D38" s="23">
        <v>23.631539560000004</v>
      </c>
      <c r="E38" s="40">
        <f t="shared" si="0"/>
        <v>0.50759830271950279</v>
      </c>
      <c r="F38" s="40">
        <f t="shared" si="1"/>
        <v>0.36723449199689207</v>
      </c>
    </row>
    <row r="39" spans="1:6" ht="16.5" thickBot="1">
      <c r="A39" s="29" t="s">
        <v>5</v>
      </c>
      <c r="B39" s="23">
        <v>55.57</v>
      </c>
      <c r="C39" s="23">
        <v>16.143202089999996</v>
      </c>
      <c r="D39" s="23">
        <v>5.44767548</v>
      </c>
      <c r="E39" s="40">
        <f t="shared" si="0"/>
        <v>0.29050210707216118</v>
      </c>
      <c r="F39" s="40">
        <f t="shared" si="1"/>
        <v>9.8032670145762099E-2</v>
      </c>
    </row>
    <row r="40" spans="1:6" ht="16.5" thickBot="1">
      <c r="A40" s="26" t="s">
        <v>80</v>
      </c>
      <c r="B40" s="27">
        <v>1364.34</v>
      </c>
      <c r="C40" s="27">
        <f>C41+C42</f>
        <v>642.09407354000029</v>
      </c>
      <c r="D40" s="27">
        <f>D41+D42</f>
        <v>253.99601530000007</v>
      </c>
      <c r="E40" s="39">
        <f t="shared" si="0"/>
        <v>0.470626144172274</v>
      </c>
      <c r="F40" s="39">
        <f t="shared" si="1"/>
        <v>0.18616768202940623</v>
      </c>
    </row>
    <row r="41" spans="1:6" ht="16.5" thickBot="1">
      <c r="A41" s="29" t="s">
        <v>40</v>
      </c>
      <c r="B41" s="23">
        <v>600.30999999999995</v>
      </c>
      <c r="C41" s="23">
        <v>218.9207583300001</v>
      </c>
      <c r="D41" s="23">
        <v>73.144999750000039</v>
      </c>
      <c r="E41" s="40">
        <f t="shared" si="0"/>
        <v>0.36467951280171929</v>
      </c>
      <c r="F41" s="40">
        <f t="shared" si="1"/>
        <v>0.12184537947060693</v>
      </c>
    </row>
    <row r="42" spans="1:6" ht="16.5" thickBot="1">
      <c r="A42" s="29" t="s">
        <v>5</v>
      </c>
      <c r="B42" s="23">
        <v>764.03</v>
      </c>
      <c r="C42" s="23">
        <v>423.17331521000017</v>
      </c>
      <c r="D42" s="23">
        <v>180.85101555000003</v>
      </c>
      <c r="E42" s="40">
        <f t="shared" si="0"/>
        <v>0.55387002501210714</v>
      </c>
      <c r="F42" s="40">
        <f t="shared" si="1"/>
        <v>0.23670669417431256</v>
      </c>
    </row>
    <row r="43" spans="1:6" ht="16.5" thickBot="1">
      <c r="A43" s="16" t="s">
        <v>43</v>
      </c>
      <c r="B43" s="31">
        <v>13197.89</v>
      </c>
      <c r="C43" s="31">
        <f>C44+C45</f>
        <v>5294.5569580200163</v>
      </c>
      <c r="D43" s="31">
        <f>D44+D45</f>
        <v>2379.2946302700057</v>
      </c>
      <c r="E43" s="41">
        <f t="shared" si="0"/>
        <v>0.40116692577525775</v>
      </c>
      <c r="F43" s="41">
        <f t="shared" si="1"/>
        <v>0.18027841043303178</v>
      </c>
    </row>
    <row r="44" spans="1:6" ht="16.5" thickBot="1">
      <c r="A44" s="33" t="s">
        <v>57</v>
      </c>
      <c r="B44" s="34">
        <v>6710.69</v>
      </c>
      <c r="C44" s="34">
        <f>C5+C8+C11+C14+C17+C20+C23+C26+C29+C32+C35+C38+C41</f>
        <v>2735.4340100599984</v>
      </c>
      <c r="D44" s="34">
        <f t="shared" ref="D44:D45" si="2">D5+D8+D11+D14+D17+D20+D23+D26+D29+D32+D35+D38+D41</f>
        <v>951.76966878000007</v>
      </c>
      <c r="E44" s="40">
        <f t="shared" si="0"/>
        <v>0.40762336064696753</v>
      </c>
      <c r="F44" s="40">
        <f t="shared" si="1"/>
        <v>0.14182888328621948</v>
      </c>
    </row>
    <row r="45" spans="1:6" ht="16.5" thickBot="1">
      <c r="A45" s="33" t="s">
        <v>45</v>
      </c>
      <c r="B45" s="34">
        <v>6487.2</v>
      </c>
      <c r="C45" s="34">
        <f t="shared" ref="C45" si="3">C6+C9+C12+C15+C18+C21+C24+C27+C30+C33+C36+C39+C42</f>
        <v>2559.1229479600179</v>
      </c>
      <c r="D45" s="34">
        <f t="shared" si="2"/>
        <v>1427.5249614900054</v>
      </c>
      <c r="E45" s="40">
        <f t="shared" si="0"/>
        <v>0.39448806079048249</v>
      </c>
      <c r="F45" s="40">
        <f t="shared" si="1"/>
        <v>0.2200525591148732</v>
      </c>
    </row>
  </sheetData>
  <mergeCells count="2">
    <mergeCell ref="A1:F1"/>
    <mergeCell ref="A2:F2"/>
  </mergeCells>
  <printOptions horizontalCentered="1"/>
  <pageMargins left="0.70866141732283472" right="0.70866141732283472" top="0.74803149606299213" bottom="0.74803149606299213" header="0.31496062992125984" footer="0.31496062992125984"/>
  <pageSetup paperSize="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14</vt:i4>
      </vt:variant>
      <vt:variant>
        <vt:lpstr>Intervalli denominati</vt:lpstr>
      </vt:variant>
      <vt:variant>
        <vt:i4>11</vt:i4>
      </vt:variant>
    </vt:vector>
  </HeadingPairs>
  <TitlesOfParts>
    <vt:vector size="25" baseType="lpstr">
      <vt:lpstr>Tabella 1</vt:lpstr>
      <vt:lpstr>Tabella 2</vt:lpstr>
      <vt:lpstr>Tabella 3</vt:lpstr>
      <vt:lpstr>Tabella 4</vt:lpstr>
      <vt:lpstr>Tabella 5</vt:lpstr>
      <vt:lpstr>Tabella 6</vt:lpstr>
      <vt:lpstr>Tabella 7</vt:lpstr>
      <vt:lpstr>Tabella 8</vt:lpstr>
      <vt:lpstr>Tabella 9</vt:lpstr>
      <vt:lpstr>Tabella 10</vt:lpstr>
      <vt:lpstr>Tabella 11</vt:lpstr>
      <vt:lpstr>Tabella 12</vt:lpstr>
      <vt:lpstr>Tabella 13</vt:lpstr>
      <vt:lpstr>Tabella 14</vt:lpstr>
      <vt:lpstr>'Tabella 1'!_Toc520960735</vt:lpstr>
      <vt:lpstr>'Tabella 4'!_Toc520960738</vt:lpstr>
      <vt:lpstr>'Tabella 5'!_Toc520960739</vt:lpstr>
      <vt:lpstr>'Tabella 6'!_Toc520960740</vt:lpstr>
      <vt:lpstr>'Tabella 7'!_Toc520960741</vt:lpstr>
      <vt:lpstr>'Tabella 10'!_Toc520960744</vt:lpstr>
      <vt:lpstr>'Tabella 11'!_Toc520960745</vt:lpstr>
      <vt:lpstr>'Tabella 13'!_Toc520960747</vt:lpstr>
      <vt:lpstr>'Tabella 14'!_Toc520960748</vt:lpstr>
      <vt:lpstr>'Tabella 12'!Titoli_stampa</vt:lpstr>
      <vt:lpstr>'Tabella 9'!Titoli_stampa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de Chiara</dc:creator>
  <cp:lastModifiedBy>Utente</cp:lastModifiedBy>
  <cp:lastPrinted>2018-08-06T12:18:30Z</cp:lastPrinted>
  <dcterms:created xsi:type="dcterms:W3CDTF">2018-07-18T22:03:43Z</dcterms:created>
  <dcterms:modified xsi:type="dcterms:W3CDTF">2019-01-24T09:33:58Z</dcterms:modified>
</cp:coreProperties>
</file>