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nuela.furfaro\AppData\Local\Microsoft\Windows\INetCache\Content.Outlook\57P9YZJ5\"/>
    </mc:Choice>
  </mc:AlternateContent>
  <bookViews>
    <workbookView xWindow="0" yWindow="0" windowWidth="28800" windowHeight="11700" tabRatio="791"/>
  </bookViews>
  <sheets>
    <sheet name="Tabella 1" sheetId="25" r:id="rId1"/>
    <sheet name="Tabella 2" sheetId="26" r:id="rId2"/>
    <sheet name="Tabella 3" sheetId="27" r:id="rId3"/>
    <sheet name="Tabella 4" sheetId="28" r:id="rId4"/>
    <sheet name="Tabella 5" sheetId="29" r:id="rId5"/>
    <sheet name="Tabella 6" sheetId="30" r:id="rId6"/>
    <sheet name="Tabella 7" sheetId="31" r:id="rId7"/>
    <sheet name="Tabella 8" sheetId="32" r:id="rId8"/>
    <sheet name="Tabella 9" sheetId="33" r:id="rId9"/>
    <sheet name="Tabella 10" sheetId="34" r:id="rId10"/>
    <sheet name="Tabella 11" sheetId="35" r:id="rId11"/>
    <sheet name="Tabella 12" sheetId="36" r:id="rId12"/>
    <sheet name="Tabella 13" sheetId="37" r:id="rId13"/>
    <sheet name="Tabella 14" sheetId="38" r:id="rId14"/>
    <sheet name="Tabella 15" sheetId="39" r:id="rId15"/>
    <sheet name="Tabella 16" sheetId="40" r:id="rId16"/>
    <sheet name="Tabella 17" sheetId="41" r:id="rId17"/>
    <sheet name="Tabella 18" sheetId="42" r:id="rId18"/>
    <sheet name="Sheet1" sheetId="43" state="veryHidden" r:id="rId1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41" l="1"/>
  <c r="F9" i="41"/>
  <c r="D9" i="41"/>
  <c r="E9" i="41"/>
  <c r="C9" i="41"/>
  <c r="G98" i="42"/>
  <c r="F98" i="42"/>
  <c r="D98" i="42"/>
  <c r="E98" i="42"/>
  <c r="C98" i="42"/>
  <c r="G83" i="42"/>
  <c r="F83" i="42"/>
  <c r="D83" i="42"/>
  <c r="E83" i="42"/>
  <c r="C83" i="42"/>
  <c r="C21" i="40" l="1"/>
  <c r="E21" i="40" l="1"/>
  <c r="D21" i="40"/>
  <c r="G21" i="40"/>
  <c r="F21" i="40"/>
  <c r="G20" i="40"/>
  <c r="F20" i="40"/>
  <c r="G19" i="40"/>
  <c r="F19" i="40"/>
  <c r="G18" i="40"/>
  <c r="F18" i="40"/>
  <c r="G17" i="40"/>
  <c r="F17" i="40"/>
  <c r="G16" i="40"/>
  <c r="F16" i="40"/>
  <c r="G15" i="40"/>
  <c r="F15" i="40"/>
  <c r="G13" i="40"/>
  <c r="F13" i="40"/>
  <c r="G12" i="40"/>
  <c r="F12" i="40"/>
  <c r="G11" i="40"/>
  <c r="F11" i="40"/>
  <c r="G10" i="40"/>
  <c r="F10" i="40"/>
  <c r="G9" i="40"/>
  <c r="F9" i="40"/>
  <c r="G8" i="40"/>
  <c r="F8" i="40"/>
  <c r="G7" i="40"/>
  <c r="F7" i="40"/>
  <c r="G6" i="40"/>
  <c r="F6" i="40"/>
  <c r="G5" i="40"/>
  <c r="F5" i="40"/>
  <c r="G4" i="40"/>
  <c r="F4" i="40"/>
  <c r="G14" i="40"/>
  <c r="F14" i="40"/>
  <c r="H33" i="39"/>
  <c r="G33" i="39"/>
  <c r="H32" i="39"/>
  <c r="G32" i="39"/>
  <c r="H29" i="39"/>
  <c r="G29" i="39"/>
  <c r="H28" i="39"/>
  <c r="G28" i="39"/>
  <c r="H27" i="39"/>
  <c r="G27" i="39"/>
  <c r="H26" i="39"/>
  <c r="G26" i="39"/>
  <c r="H25" i="39"/>
  <c r="G25" i="39"/>
  <c r="H24" i="39"/>
  <c r="G24" i="39"/>
  <c r="H23" i="39"/>
  <c r="G23" i="39"/>
  <c r="H22" i="39"/>
  <c r="G22" i="39"/>
  <c r="H20" i="39"/>
  <c r="G20" i="39"/>
  <c r="H19" i="39"/>
  <c r="G19" i="39"/>
  <c r="H18" i="39"/>
  <c r="G18" i="39"/>
  <c r="H16" i="39"/>
  <c r="G16" i="39"/>
  <c r="H15" i="39"/>
  <c r="G15" i="39"/>
  <c r="H14" i="39"/>
  <c r="G14" i="39"/>
  <c r="H13" i="39"/>
  <c r="G13" i="39"/>
  <c r="H12" i="39"/>
  <c r="G12" i="39"/>
  <c r="H11" i="39"/>
  <c r="G11" i="39"/>
  <c r="H10" i="39"/>
  <c r="G10" i="39"/>
  <c r="H9" i="39"/>
  <c r="G9" i="39"/>
  <c r="H8" i="39"/>
  <c r="G8" i="39"/>
  <c r="H7" i="39"/>
  <c r="G7" i="39"/>
  <c r="H6" i="39"/>
  <c r="G6" i="39"/>
  <c r="H5" i="39"/>
  <c r="G5" i="39"/>
  <c r="H4" i="39"/>
  <c r="G4" i="39"/>
  <c r="F30" i="39"/>
  <c r="H30" i="39" s="1"/>
  <c r="E30" i="39"/>
  <c r="G30" i="39" s="1"/>
  <c r="F27" i="39"/>
  <c r="E27" i="39"/>
  <c r="F21" i="39"/>
  <c r="H21" i="39" s="1"/>
  <c r="E21" i="39"/>
  <c r="G21" i="39" s="1"/>
  <c r="F17" i="39"/>
  <c r="H17" i="39" s="1"/>
  <c r="E17" i="39"/>
  <c r="H8" i="26"/>
  <c r="G8" i="26"/>
  <c r="H7" i="26"/>
  <c r="G7" i="26"/>
  <c r="H6" i="26"/>
  <c r="G6" i="26"/>
  <c r="H5" i="26"/>
  <c r="G5" i="26"/>
  <c r="H4" i="26"/>
  <c r="G4" i="26"/>
  <c r="F8" i="26"/>
  <c r="E8" i="26"/>
  <c r="G12" i="27"/>
  <c r="F12" i="27"/>
  <c r="I12" i="27"/>
  <c r="H12" i="27"/>
  <c r="I11" i="27"/>
  <c r="H11" i="27"/>
  <c r="F23" i="38"/>
  <c r="H23" i="38" s="1"/>
  <c r="E23" i="38"/>
  <c r="F22" i="38"/>
  <c r="G23" i="38"/>
  <c r="H22" i="38"/>
  <c r="E22" i="38"/>
  <c r="E21" i="38" s="1"/>
  <c r="G21" i="38" s="1"/>
  <c r="F21" i="38"/>
  <c r="H21" i="38" s="1"/>
  <c r="F6" i="38"/>
  <c r="E6" i="38"/>
  <c r="G6" i="38" s="1"/>
  <c r="F4" i="38"/>
  <c r="E4" i="38"/>
  <c r="G22" i="38"/>
  <c r="H20" i="38"/>
  <c r="G20" i="38"/>
  <c r="H19" i="38"/>
  <c r="G19" i="38"/>
  <c r="H18" i="38"/>
  <c r="G18" i="38"/>
  <c r="H17" i="38"/>
  <c r="G17" i="38"/>
  <c r="H16" i="38"/>
  <c r="G16" i="38"/>
  <c r="H15" i="38"/>
  <c r="G15" i="38"/>
  <c r="H14" i="38"/>
  <c r="G14" i="38"/>
  <c r="H13" i="38"/>
  <c r="G13" i="38"/>
  <c r="H12" i="38"/>
  <c r="G12" i="38"/>
  <c r="H11" i="38"/>
  <c r="G11" i="38"/>
  <c r="H10" i="38"/>
  <c r="G10" i="38"/>
  <c r="H9" i="38"/>
  <c r="G9" i="38"/>
  <c r="H8" i="38"/>
  <c r="G8" i="38"/>
  <c r="H7" i="38"/>
  <c r="G7" i="38"/>
  <c r="H6" i="38"/>
  <c r="H5" i="38"/>
  <c r="G5" i="38"/>
  <c r="H4" i="38"/>
  <c r="G4" i="38"/>
  <c r="E31" i="39" l="1"/>
  <c r="E34" i="39" s="1"/>
  <c r="G34" i="39" s="1"/>
  <c r="F31" i="39"/>
  <c r="G17" i="39"/>
  <c r="H15" i="37"/>
  <c r="G15" i="37"/>
  <c r="H14" i="37"/>
  <c r="G14" i="37"/>
  <c r="H13" i="37"/>
  <c r="G13" i="37"/>
  <c r="H12" i="37"/>
  <c r="G12" i="37"/>
  <c r="H11" i="37"/>
  <c r="G11" i="37"/>
  <c r="H10" i="37"/>
  <c r="G10" i="37"/>
  <c r="H9" i="37"/>
  <c r="G9" i="37"/>
  <c r="H8" i="37"/>
  <c r="G8" i="37"/>
  <c r="H7" i="37"/>
  <c r="G7" i="37"/>
  <c r="H6" i="37"/>
  <c r="G6" i="37"/>
  <c r="H5" i="37"/>
  <c r="G5" i="37"/>
  <c r="H4" i="37"/>
  <c r="G4" i="37"/>
  <c r="D15" i="37"/>
  <c r="C15" i="37"/>
  <c r="H15" i="28"/>
  <c r="G15" i="28"/>
  <c r="H14" i="28"/>
  <c r="G14" i="28"/>
  <c r="H13" i="28"/>
  <c r="G13" i="28"/>
  <c r="H12" i="28"/>
  <c r="G12" i="28"/>
  <c r="H11" i="28"/>
  <c r="G11" i="28"/>
  <c r="H10" i="28"/>
  <c r="G10" i="28"/>
  <c r="H9" i="28"/>
  <c r="G9" i="28"/>
  <c r="H8" i="28"/>
  <c r="G8" i="28"/>
  <c r="H7" i="28"/>
  <c r="G7" i="28"/>
  <c r="H6" i="28"/>
  <c r="G6" i="28"/>
  <c r="H5" i="28"/>
  <c r="G5" i="28"/>
  <c r="H4" i="28"/>
  <c r="G4" i="28"/>
  <c r="F16" i="28"/>
  <c r="E16" i="28"/>
  <c r="D16" i="28"/>
  <c r="C16" i="28"/>
  <c r="H16" i="28" s="1"/>
  <c r="G31" i="39" l="1"/>
  <c r="H31" i="39"/>
  <c r="F34" i="39"/>
  <c r="H34" i="39" s="1"/>
  <c r="G16" i="28"/>
</calcChain>
</file>

<file path=xl/sharedStrings.xml><?xml version="1.0" encoding="utf-8"?>
<sst xmlns="http://schemas.openxmlformats.org/spreadsheetml/2006/main" count="919" uniqueCount="289">
  <si>
    <t>Fondo</t>
  </si>
  <si>
    <t>Risorse programmate</t>
  </si>
  <si>
    <t>Di cui contributo UE</t>
  </si>
  <si>
    <t>Di cui contributo nazionale</t>
  </si>
  <si>
    <t>FSE</t>
  </si>
  <si>
    <t xml:space="preserve">Risorse programmate 
(A) </t>
  </si>
  <si>
    <t xml:space="preserve">Impegni
(B) </t>
  </si>
  <si>
    <t xml:space="preserve">Pagamenti
(C) </t>
  </si>
  <si>
    <t>% Avanzamento
(B/A)</t>
  </si>
  <si>
    <t>% Avanzamento
(C/A)</t>
  </si>
  <si>
    <t>Tipologia Programma</t>
  </si>
  <si>
    <t>Categoria di Regione</t>
  </si>
  <si>
    <t>Obiettivo Tematico</t>
  </si>
  <si>
    <t>FESR</t>
  </si>
  <si>
    <t>Programma Operativo</t>
  </si>
  <si>
    <t>Programma operativo</t>
  </si>
  <si>
    <t>Tipologia</t>
  </si>
  <si>
    <t>In milioni di euro</t>
  </si>
  <si>
    <t>Tipologia Programma/Programma</t>
  </si>
  <si>
    <t>di cui contributo UE</t>
  </si>
  <si>
    <t>Tabella 1 - Ripartizione risorse fondi SIE</t>
  </si>
  <si>
    <t>Programma</t>
  </si>
  <si>
    <t>Risorse programmate
(A)</t>
  </si>
  <si>
    <t>Impegni
(B)</t>
  </si>
  <si>
    <t>Pagamenti
(C)</t>
  </si>
  <si>
    <t>in milioni di euro</t>
  </si>
  <si>
    <t>Tabella 2 - Stato di attuazione Fondi SIE</t>
  </si>
  <si>
    <t xml:space="preserve">Tabella 14 - Stato di attuazione Programmi CTE </t>
  </si>
  <si>
    <t>Tabella 17 - Stato di attuazione FSC per tipologia di Programma</t>
  </si>
  <si>
    <t xml:space="preserve">Tabella 18 - Stato di attuazione FSC - Dettaglio 			</t>
  </si>
  <si>
    <t>Tabella 15 - Stato di attuazione Programmi FEASR e FEAMP</t>
  </si>
  <si>
    <t xml:space="preserve">Risorse programmate (A) </t>
  </si>
  <si>
    <t xml:space="preserve">Impegni (B) </t>
  </si>
  <si>
    <t xml:space="preserve">Pagamenti (C) </t>
  </si>
  <si>
    <t>% Avanzamento (B/A)</t>
  </si>
  <si>
    <t>% Avanzamento (C/A)</t>
  </si>
  <si>
    <t xml:space="preserve">Risorse programmate (A)  </t>
  </si>
  <si>
    <t>Macro Lanciato:</t>
  </si>
  <si>
    <t>Patto Città di Milano</t>
  </si>
  <si>
    <t>Patto Città di Messina</t>
  </si>
  <si>
    <t>Patto Città di Genova</t>
  </si>
  <si>
    <t>Patto Città di Firenze</t>
  </si>
  <si>
    <t>Patto Città di Catania</t>
  </si>
  <si>
    <t>Patto Città di Cagliari</t>
  </si>
  <si>
    <t>Patto Città di Bari</t>
  </si>
  <si>
    <t>Altri interventi FSC</t>
  </si>
  <si>
    <t>Contributo ai Comuni ex articolo 30 DL crescita n.34/2019</t>
  </si>
  <si>
    <t>Piani Operativi Territoriali - Piani Stralcio - Contratto Istituzionale di Sviluppo</t>
  </si>
  <si>
    <t>Patti per lo Sviluppo</t>
  </si>
  <si>
    <t>Programma complementare POR Sicilia</t>
  </si>
  <si>
    <t>Programma complementare POR Molise</t>
  </si>
  <si>
    <t>Programma complementare POR Campania</t>
  </si>
  <si>
    <t>Programma complementare POR Calabria</t>
  </si>
  <si>
    <t>Programma complementare POR Basilicata</t>
  </si>
  <si>
    <t>Programma complementare PON SPAO</t>
  </si>
  <si>
    <t>Programma complementare PON Ricerca e Innovazione</t>
  </si>
  <si>
    <t>Programma complementare PON Legalità</t>
  </si>
  <si>
    <t>Programma complementare PON Infrastrutture e reti</t>
  </si>
  <si>
    <t>Programma complementare PON Imprese e competitività</t>
  </si>
  <si>
    <t>Programma complementare PON Governance e Capacità Istituzionale</t>
  </si>
  <si>
    <t>Programma complementare PON Cultura</t>
  </si>
  <si>
    <t>Programma complementare PON Città Metropolitane</t>
  </si>
  <si>
    <t>Programma complementare per la Governance dei sistemi di gestione e controllo 2014/2020</t>
  </si>
  <si>
    <t>Programma complementare CTE</t>
  </si>
  <si>
    <t>Programma complementare "Energia e sviluppo dei territori"</t>
  </si>
  <si>
    <t>Totale FEAMP</t>
  </si>
  <si>
    <t>Programma Operativo FEAMP</t>
  </si>
  <si>
    <t>Totale FEASR</t>
  </si>
  <si>
    <t>Totale Programmi Nazionali</t>
  </si>
  <si>
    <t>Rete Rurale Nazionale</t>
  </si>
  <si>
    <t>Programma Sviluppo Rurale Nazionale</t>
  </si>
  <si>
    <t>Totale Regioni Meno Sviluppate</t>
  </si>
  <si>
    <t>Sicilia FEASR</t>
  </si>
  <si>
    <t>Puglia FEASR</t>
  </si>
  <si>
    <t>Campania FEASR</t>
  </si>
  <si>
    <t>Calabria FEASR</t>
  </si>
  <si>
    <t>Basilicata FEASR</t>
  </si>
  <si>
    <t>Totale Regioni in Transizione</t>
  </si>
  <si>
    <t>Sardegna FEASR</t>
  </si>
  <si>
    <t>Molise FEASR</t>
  </si>
  <si>
    <t>Abruzzo FEASR</t>
  </si>
  <si>
    <t>Totale Regioni Più Sviluppate</t>
  </si>
  <si>
    <t>Veneto FEASR</t>
  </si>
  <si>
    <t>Valle d'Aosta FEASR</t>
  </si>
  <si>
    <t>Umbria FEASR</t>
  </si>
  <si>
    <t>Trento FEASR</t>
  </si>
  <si>
    <t>Toscana FEASR</t>
  </si>
  <si>
    <t>Piemonte FEASR</t>
  </si>
  <si>
    <t>Marche FEASR</t>
  </si>
  <si>
    <t>Lombardia FEASR</t>
  </si>
  <si>
    <t>Liguria FEASR</t>
  </si>
  <si>
    <t>Lazio FEASR</t>
  </si>
  <si>
    <t>Friuli-Venezia Giulia FEASR</t>
  </si>
  <si>
    <t>Emilia-Romagna FEASR</t>
  </si>
  <si>
    <t>Bolzano FEASR</t>
  </si>
  <si>
    <t>di cui IPA</t>
  </si>
  <si>
    <t>Italia-Austria</t>
  </si>
  <si>
    <t>Italia-Croazia</t>
  </si>
  <si>
    <t>Italia-Malta</t>
  </si>
  <si>
    <t>Italia-Slovenia</t>
  </si>
  <si>
    <t>Italia-Svizzera</t>
  </si>
  <si>
    <t>Italia-Francia Marittimo</t>
  </si>
  <si>
    <t>IPA</t>
  </si>
  <si>
    <t>di cui PON Iniziativa Occupazione Giovani</t>
  </si>
  <si>
    <t>di cui Regioni Più Sviluppate</t>
  </si>
  <si>
    <t>di cui Regioni Meno Sviluppate</t>
  </si>
  <si>
    <t>di cui Regioni In Transizione</t>
  </si>
  <si>
    <t>Totale Complessivo</t>
  </si>
  <si>
    <t>NA</t>
  </si>
  <si>
    <t>PON Iniziativa Occupazione Giovani</t>
  </si>
  <si>
    <t>PON Sistemi di Politiche Attive per l'Occupazione</t>
  </si>
  <si>
    <t>PON Per la Scuola</t>
  </si>
  <si>
    <t>PON Ricerca e Innovazione</t>
  </si>
  <si>
    <t>PON Città Metropolitane</t>
  </si>
  <si>
    <t>PON Legalità</t>
  </si>
  <si>
    <t>PON Iniziativa PMI</t>
  </si>
  <si>
    <t>PON Infrastrutture e Reti</t>
  </si>
  <si>
    <t>PON Inclusione</t>
  </si>
  <si>
    <t>PON Imprese e Competitività</t>
  </si>
  <si>
    <t>Regioni Più Sviluppate</t>
  </si>
  <si>
    <t>Regioni In Transizione</t>
  </si>
  <si>
    <t>PON Governance e Capacità Istituzionale</t>
  </si>
  <si>
    <t>Regioni Meno Sviluppate</t>
  </si>
  <si>
    <t>PON Cultura e Sviluppo</t>
  </si>
  <si>
    <t>Veneto</t>
  </si>
  <si>
    <t>Valle d'Aosta</t>
  </si>
  <si>
    <t>Umbria</t>
  </si>
  <si>
    <t>Toscana</t>
  </si>
  <si>
    <t>Piemonte</t>
  </si>
  <si>
    <t>PA Trento</t>
  </si>
  <si>
    <t>PA Bolzano</t>
  </si>
  <si>
    <t>Marche</t>
  </si>
  <si>
    <t>Lombardia</t>
  </si>
  <si>
    <t>Liguria</t>
  </si>
  <si>
    <t>Lazio</t>
  </si>
  <si>
    <t>Friuli Venezia Giulia</t>
  </si>
  <si>
    <t>Emilia Romagna</t>
  </si>
  <si>
    <t>Sicilia</t>
  </si>
  <si>
    <t>Puglia</t>
  </si>
  <si>
    <t>Campania</t>
  </si>
  <si>
    <t>Calabria</t>
  </si>
  <si>
    <t>Basilicata</t>
  </si>
  <si>
    <t>Assistenza Tecnica</t>
  </si>
  <si>
    <t>di cui FSE</t>
  </si>
  <si>
    <t>di cui FESR</t>
  </si>
  <si>
    <t>Totale complessivo</t>
  </si>
  <si>
    <t>Sardegna</t>
  </si>
  <si>
    <t>Molise</t>
  </si>
  <si>
    <t>Abruzzo</t>
  </si>
  <si>
    <t>C3</t>
  </si>
  <si>
    <t>B3</t>
  </si>
  <si>
    <t>AT- Assistenza Tecnica</t>
  </si>
  <si>
    <t>11-Rafforzare la capacità istituzionale delle autorità pubbliche e delle parti interessate e un'amministrazione pubblica efficiente</t>
  </si>
  <si>
    <t>10-Investire nell'istruzione, nella formazione e nella formazione professionale per le competenze e l'apprendimento permanente</t>
  </si>
  <si>
    <t>09-Promuovere l'inclusione sociale e combattere la povertà e ogni discriminazione</t>
  </si>
  <si>
    <t>08-Promuovere un'occupazione sostenibile e di qualità e sostenere la mobilità dei lavoratori</t>
  </si>
  <si>
    <t>07-Promuovere sistemi di trasporto sostenibili ed eliminare le strozzature nelle principali infrastrutture di rete</t>
  </si>
  <si>
    <t>06-Preservare e tutelare l'ambiente e promuovere l'uso efficiente delle risorse</t>
  </si>
  <si>
    <t>05-Promuovere l'adattamento al cambiamento climatico, la prevenzione e la gestione dei rischi</t>
  </si>
  <si>
    <t>04-Sostenere la transizione verso un'economia a basse emissioni di carbonio in tutti i settori</t>
  </si>
  <si>
    <t>03-Promuovere la competitività delle piccole e medie imprese, del settore agricolo (per il FEASR) e del settore della pesca e dell'acquacoltura (per il FEAMP)</t>
  </si>
  <si>
    <t>02-Migliorare l'accesso alle tecnologie dell'informazione e della comunicazione, nonché l'impiego e la qualità delle medesime</t>
  </si>
  <si>
    <t>01-Rafforzare la ricerca, lo sviluppo tecnologico e l'innovazione</t>
  </si>
  <si>
    <t>POR</t>
  </si>
  <si>
    <t>PON</t>
  </si>
  <si>
    <t>Totale Generale</t>
  </si>
  <si>
    <t>Totale Programmi CTE</t>
  </si>
  <si>
    <t>Totale PON Iniziativa Occupazione Giovani</t>
  </si>
  <si>
    <t>Più sviluppate</t>
  </si>
  <si>
    <t>Meno sviluppate</t>
  </si>
  <si>
    <t>In transizione</t>
  </si>
  <si>
    <t>C2</t>
  </si>
  <si>
    <t>B2</t>
  </si>
  <si>
    <t>Totale</t>
  </si>
  <si>
    <t>FEAMP</t>
  </si>
  <si>
    <t>FEASR</t>
  </si>
  <si>
    <t>C1</t>
  </si>
  <si>
    <t>B1</t>
  </si>
  <si>
    <t>Tabella 3 - Stato di attuazione (FESR e FSE) per categoria di regione e tipologia di Programma</t>
  </si>
  <si>
    <t xml:space="preserve">Tabella 4 - Stato di attuazione (FESR e FSE) per OT </t>
  </si>
  <si>
    <t xml:space="preserve">Tabella 5 - Stato di attuazione POR (FESR e FSE) - Categoria di regione in transizione </t>
  </si>
  <si>
    <t xml:space="preserve">Tabella 6 - Stato di attuazione POR (FESR e FSE) per OT - Categoria di regione in transizione </t>
  </si>
  <si>
    <t xml:space="preserve">Tabella 7 - Stato di attuazione POR (FESR e FSE) -  Categoria di regione meno sviluppate  </t>
  </si>
  <si>
    <t>Tabella 9 - Stato di attuazione POR (FESR e FSE) - Categoria di regione più sviluppate</t>
  </si>
  <si>
    <t xml:space="preserve">
Tabella 8 - Stato di attuazione POR (FESR e FSE) per OT - Categoria di regione meno sviluppate 
</t>
  </si>
  <si>
    <t xml:space="preserve">Tabella 10 - Stato di attuazione POR (FESR e FSE) per OT - Categoria di regione più sviluppate </t>
  </si>
  <si>
    <t>Tabella 11 - Stato di attuazione PON (FESR e FSE)</t>
  </si>
  <si>
    <t>Tabella 12 - Stato di attuazione PON (FESR e FSE) -  Dettaglio</t>
  </si>
  <si>
    <t xml:space="preserve">Tabella 13 - Stato di attuazione PON (FESR e FSE) per OT </t>
  </si>
  <si>
    <t xml:space="preserve">Tabella 16 - Stato di attuazione Programmi complementari di Azione Coesione 2014-2020				</t>
  </si>
  <si>
    <t>Patto Città di Napoli</t>
  </si>
  <si>
    <t>Patto Città di Palermo</t>
  </si>
  <si>
    <t>Patto Città di Reggio Calabria</t>
  </si>
  <si>
    <t>Patto Città di Venezia</t>
  </si>
  <si>
    <t>Patto Regione Abruzzo</t>
  </si>
  <si>
    <t>Patto Regione Basilicata</t>
  </si>
  <si>
    <t>Patto Regione Calabria</t>
  </si>
  <si>
    <t>Patto Regione Campania</t>
  </si>
  <si>
    <t>Patto Regione Lazio</t>
  </si>
  <si>
    <t>Patto Regione Lombardia</t>
  </si>
  <si>
    <t>Patto Regione Molise</t>
  </si>
  <si>
    <t>Patto Regione Puglia</t>
  </si>
  <si>
    <t>Patto Regione Sardegna</t>
  </si>
  <si>
    <t>Patto Regione Sicilia</t>
  </si>
  <si>
    <t>Piani Operativi Territoriali</t>
  </si>
  <si>
    <t>Completamento presidio ospedaliero città di Prato</t>
  </si>
  <si>
    <t>Costruzione dell'ospedale unico ASL VCO di Ornavasso</t>
  </si>
  <si>
    <t>Piano Operativo Territoriale della città metropolitana di Bologna</t>
  </si>
  <si>
    <t>Piano Operativo Territoriale Regione Emilia-Romagna</t>
  </si>
  <si>
    <t>Poli tecnologici - Parco città della salute di Torino</t>
  </si>
  <si>
    <t>Provincia Autonoma di Bolzano - Parco tecnologico</t>
  </si>
  <si>
    <t>Realizzazione della darsena Europa nel porto di Livorno</t>
  </si>
  <si>
    <t>Piani Operativi - Piani Stralcio</t>
  </si>
  <si>
    <t>Contratti di Sviluppo (art. 43 dl n. 112/2008)</t>
  </si>
  <si>
    <t>Piano di interventi per l'isola di Lampedusa</t>
  </si>
  <si>
    <t>Piano Operativo Agricoltura</t>
  </si>
  <si>
    <t>Piano Operativo Ambiente</t>
  </si>
  <si>
    <t>Piano Operativo Imprese e Competitività</t>
  </si>
  <si>
    <t>Piano Operativo Infrastrutture</t>
  </si>
  <si>
    <t>Piano operativo Salute</t>
  </si>
  <si>
    <t>Piano operativo sport e periferie</t>
  </si>
  <si>
    <t>Piano per la valorizzazione di beni confiscati esemplari</t>
  </si>
  <si>
    <t>Piano stralcio Cultura e Turismo</t>
  </si>
  <si>
    <t>Piano stralcio Fondo progettazione dissesto idrogeologico - Abruzzo</t>
  </si>
  <si>
    <t>Piano stralcio Fondo progettazione dissesto idrogeologico - Basilicata</t>
  </si>
  <si>
    <t>Piano stralcio Fondo progettazione dissesto idrogeologico - Calabria</t>
  </si>
  <si>
    <t>Piano stralcio Fondo progettazione dissesto idrogeologico - Campania</t>
  </si>
  <si>
    <t>Piano stralcio Fondo progettazione dissesto idrogeologico - Emilia-Romagna</t>
  </si>
  <si>
    <t>Piano stralcio Fondo progettazione dissesto idrogeologico - Friuli-Venezia Giulia</t>
  </si>
  <si>
    <t>Piano stralcio Fondo progettazione dissesto idrogeologico - Lazio</t>
  </si>
  <si>
    <t>Piano stralcio Fondo progettazione dissesto idrogeologico - Liguria</t>
  </si>
  <si>
    <t>Piano stralcio Fondo progettazione dissesto idrogeologico - Lombardia</t>
  </si>
  <si>
    <t>Piano stralcio Fondo progettazione dissesto idrogeologico - Marche</t>
  </si>
  <si>
    <t>Piano stralcio Fondo progettazione dissesto idrogeologico - Molise</t>
  </si>
  <si>
    <t>Piano stralcio Fondo progettazione dissesto idrogeologico - P.A. Bolzano</t>
  </si>
  <si>
    <t>Piano stralcio Fondo progettazione dissesto idrogeologico - P.A. Trento</t>
  </si>
  <si>
    <t>Piano stralcio Fondo progettazione dissesto idrogeologico - Piemonte</t>
  </si>
  <si>
    <t>Piano stralcio Fondo progettazione dissesto idrogeologico - Puglia</t>
  </si>
  <si>
    <t>Piano stralcio Fondo progettazione dissesto idrogeologico - Sardegna</t>
  </si>
  <si>
    <t>Piano stralcio Fondo progettazione dissesto idrogeologico - Sicilia</t>
  </si>
  <si>
    <t>Piano stralcio Fondo progettazione dissesto idrogeologico - Toscana</t>
  </si>
  <si>
    <t>Piano stralcio Fondo progettazione dissesto idrogeologico - Umbria</t>
  </si>
  <si>
    <t>Piano stralcio Fondo progettazione dissesto idrogeologico - Valle d'Aosta</t>
  </si>
  <si>
    <t>Piano stralcio Fondo progettazione dissesto idrogeologico - Veneto</t>
  </si>
  <si>
    <t>Piano stralcio ricerca e innovazione</t>
  </si>
  <si>
    <t>Resto al Sud Agricoltura</t>
  </si>
  <si>
    <t>Contratto Istituzionale di Sviluppo</t>
  </si>
  <si>
    <t>Contratto istituzionale di sviluppo per l'area di Foggia</t>
  </si>
  <si>
    <t>Contratto istituzionale di sviluppo per la Regione Molise</t>
  </si>
  <si>
    <t>Contratto istituzionale di sviluppo Taranto - Interventi Commissario straordinario</t>
  </si>
  <si>
    <t>Contratto istituzionale di sviluppo Taranto - Piano stralcio interventi immediata attivazione per l'area di Taranto</t>
  </si>
  <si>
    <t>Piano Stralcio Difesa del Suolo Aree Metropolitane</t>
  </si>
  <si>
    <t>Piano Stralcio Aree metropolitane - Abruzzo</t>
  </si>
  <si>
    <t>Piano Stralcio Aree metropolitane - Emilia-Romagna</t>
  </si>
  <si>
    <t>Piano Stralcio Aree metropolitane - Liguria</t>
  </si>
  <si>
    <t>Piano Stralcio Aree metropolitane - Lombardia</t>
  </si>
  <si>
    <t>Piano Stralcio Aree metropolitane - Sardegna</t>
  </si>
  <si>
    <t>Piano Stralcio Aree metropolitane - Toscana</t>
  </si>
  <si>
    <t>Piano Stralcio Aree metropolitane - Veneto</t>
  </si>
  <si>
    <t>Contributo ai Comuni ex articolo 30 DL Crescita n.34/2019</t>
  </si>
  <si>
    <t>Agevolazioni a sostegno dei progetti di ricerca e sviluppo nell'ambito dell'economia circolare</t>
  </si>
  <si>
    <t>Capitali italiane della cultura</t>
  </si>
  <si>
    <t>Completamento del nuovo Palazzo di giustizia di Reggio Calabria</t>
  </si>
  <si>
    <t>Completamento nuova cittadella giudiziaria di Salerno</t>
  </si>
  <si>
    <t>Fondo di garanzia per le piccole e medie imprese</t>
  </si>
  <si>
    <t>Giovani imprenditori nel Mezzogiorno</t>
  </si>
  <si>
    <t>Matera capitale europea della cultura 2019</t>
  </si>
  <si>
    <t>Piani di investimenti per la diffusione banda ultra-larga</t>
  </si>
  <si>
    <t>Piano Operativo Rafforzamento del sistema conti pubblici territoriali</t>
  </si>
  <si>
    <t>Programma "Sensi contemporanei" - Toscana</t>
  </si>
  <si>
    <t>Programma di Metanizzazione del Mezzogiorno</t>
  </si>
  <si>
    <t>Riqualificazione e riconversione Polo industriale Piombino</t>
  </si>
  <si>
    <t>Voucher digitalizzazione PMI</t>
  </si>
  <si>
    <t>Y</t>
  </si>
  <si>
    <t>Contributo infrastrutture sociali - SUD - Legge di bilancio 2020</t>
  </si>
  <si>
    <t>(1) Comprensivo della quota IPA a valere sui Programmi CTE</t>
  </si>
  <si>
    <t>(2) Comprensivo della quota a valere sul fondo Iniziativa Occupazione Giovani (IOG) programmata nel PON Iniziativa Occupazione Giovani a titolarità dell’Agenzia Nazionale per le Politiche Attive del Lavoro (ANPAL)</t>
  </si>
  <si>
    <r>
      <t>FESR</t>
    </r>
    <r>
      <rPr>
        <vertAlign val="superscript"/>
        <sz val="10"/>
        <color indexed="8"/>
        <rFont val="Calibri"/>
        <family val="2"/>
      </rPr>
      <t>1</t>
    </r>
  </si>
  <si>
    <r>
      <t>FSE</t>
    </r>
    <r>
      <rPr>
        <vertAlign val="superscript"/>
        <sz val="10"/>
        <color indexed="8"/>
        <rFont val="Calibri"/>
        <family val="2"/>
      </rPr>
      <t>2</t>
    </r>
  </si>
  <si>
    <t>(2) Comprensivo della quota a valere sul fondo Iniziatica Occupazione Giovani (IOG) programmata nel PON Iniziativa Occupazione Giovani a titolarità dell’Agenzia Nazionale per le Politiche Attive del Lavoro (ANPAL)</t>
  </si>
  <si>
    <t>(3) Il trasferimento dei dati di attuazione da parte dei Programmi FEASR al Sistema Nazionale di Monitoraggio non è ancora completo. Pertanto, nelle more che si concludano tali procedure, le informazioni relative ai pagamenti sono state estratte dal sito “Rete Rurale Nazionale” (cfr. report mensile “Situazione delle spese sostenute al 31 ottobre 2020”). Il valore degli impegni è stato equiparato al valore dei pagamenti.</t>
  </si>
  <si>
    <r>
      <t>FEASR</t>
    </r>
    <r>
      <rPr>
        <vertAlign val="superscript"/>
        <sz val="10"/>
        <color indexed="8"/>
        <rFont val="Calibri"/>
        <family val="2"/>
      </rPr>
      <t>3</t>
    </r>
  </si>
  <si>
    <t>(4) I dati dei pagamenti si riferiscono alla spesa certificata in quanto il trasferimento dei dati al Sistema Nazionale di Monitoraggio non risulta ancora completo. Il valore degli impegni è stato equiparato al valore dei pagamenti.</t>
  </si>
  <si>
    <r>
      <t>Italia-Albania-Montenegro</t>
    </r>
    <r>
      <rPr>
        <vertAlign val="superscript"/>
        <sz val="10"/>
        <color indexed="8"/>
        <rFont val="Calibri"/>
        <family val="2"/>
      </rPr>
      <t>4</t>
    </r>
  </si>
  <si>
    <r>
      <t>Adrion</t>
    </r>
    <r>
      <rPr>
        <vertAlign val="superscript"/>
        <sz val="10"/>
        <color indexed="8"/>
        <rFont val="Calibri"/>
        <family val="2"/>
      </rPr>
      <t>4</t>
    </r>
  </si>
  <si>
    <r>
      <t>Piano Stralcio Difesa Suolo Aree Metropolitane</t>
    </r>
    <r>
      <rPr>
        <vertAlign val="superscript"/>
        <sz val="10"/>
        <color indexed="8"/>
        <rFont val="Calibri"/>
        <family val="2"/>
      </rPr>
      <t xml:space="preserve"> 6</t>
    </r>
  </si>
  <si>
    <t>(6) Il valore programmato comprende: 110 mln€ a valere su risorse del FSC 2007/2013, 450 mln€ a valere su risorse del FSC 2014/2020 e 240,6 mln€ a valere su risorse nazionali del MATTM e delle Regioni.</t>
  </si>
  <si>
    <r>
      <t xml:space="preserve">Programma complementare PON Per la Scuola </t>
    </r>
    <r>
      <rPr>
        <vertAlign val="superscript"/>
        <sz val="10"/>
        <color indexed="8"/>
        <rFont val="Calibri"/>
        <family val="2"/>
      </rPr>
      <t>5</t>
    </r>
  </si>
  <si>
    <t>(5) Il valore programmato comprende le risorse di cui al comma 2 dell'art. 242 DL 34/2020, convertito con modificazioni dalla L.17 luglio 2020, n.77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</si>
</sst>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E+###"/>
  </numFmts>
  <fonts count="17" x14ac:knownFonts="1">
    <font>
      <sz val="12"/>
      <color indexed="8"/>
      <name val="Calibri"/>
      <family val="2"/>
      <scheme val="minor"/>
    </font>
    <font>
      <b/>
      <sz val="9"/>
      <color indexed="8"/>
      <name val="Arial"/>
      <family val="2"/>
    </font>
    <font>
      <i/>
      <sz val="9"/>
      <color indexed="8"/>
      <name val="Arial"/>
      <family val="2"/>
    </font>
    <font>
      <i/>
      <sz val="10"/>
      <color indexed="8"/>
      <name val="Arial"/>
      <family val="2"/>
    </font>
    <font>
      <b/>
      <sz val="10"/>
      <color indexed="8"/>
      <name val="Arial"/>
      <family val="2"/>
    </font>
    <font>
      <i/>
      <sz val="10"/>
      <color indexed="8"/>
      <name val="Calibri"/>
      <family val="2"/>
    </font>
    <font>
      <b/>
      <sz val="10"/>
      <color indexed="9"/>
      <name val="Calibri"/>
      <family val="2"/>
    </font>
    <font>
      <sz val="10"/>
      <name val="Arial"/>
      <family val="2"/>
    </font>
    <font>
      <b/>
      <i/>
      <sz val="10"/>
      <color indexed="9"/>
      <name val="Calibri"/>
      <family val="2"/>
    </font>
    <font>
      <sz val="12"/>
      <color indexed="8"/>
      <name val="Calibri"/>
      <family val="2"/>
      <scheme val="minor"/>
    </font>
    <font>
      <sz val="11"/>
      <color indexed="8"/>
      <name val="Calibri"/>
      <family val="2"/>
      <scheme val="minor"/>
    </font>
    <font>
      <i/>
      <sz val="10"/>
      <color indexed="8"/>
      <name val="Calibri"/>
      <family val="2"/>
      <scheme val="minor"/>
    </font>
    <font>
      <sz val="11"/>
      <color indexed="9"/>
      <name val="Calibri"/>
      <family val="2"/>
      <scheme val="minor"/>
    </font>
    <font>
      <sz val="10"/>
      <color indexed="8"/>
      <name val="Calibri"/>
      <family val="2"/>
    </font>
    <font>
      <b/>
      <sz val="10"/>
      <color indexed="8"/>
      <name val="Calibri"/>
      <family val="2"/>
    </font>
    <font>
      <sz val="9"/>
      <color indexed="8"/>
      <name val="Helvetica"/>
      <family val="2"/>
    </font>
    <font>
      <vertAlign val="superscript"/>
      <sz val="10"/>
      <color indexed="8"/>
      <name val="Calibri"/>
      <family val="2"/>
    </font>
  </fonts>
  <fills count="7">
    <fill>
      <patternFill patternType="none"/>
    </fill>
    <fill>
      <patternFill patternType="gray125"/>
    </fill>
    <fill>
      <patternFill patternType="solid">
        <fgColor indexed="9"/>
        <bgColor indexed="64"/>
      </patternFill>
    </fill>
    <fill>
      <patternFill patternType="solid">
        <fgColor rgb="FF457FAF"/>
        <bgColor indexed="64"/>
      </patternFill>
    </fill>
    <fill>
      <patternFill patternType="solid">
        <fgColor rgb="FFB4C6E7"/>
        <bgColor indexed="64"/>
      </patternFill>
    </fill>
    <fill>
      <patternFill patternType="solid">
        <fgColor rgb="FFD9E2F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0" fillId="0" borderId="0"/>
    <xf numFmtId="0" fontId="7" fillId="0" borderId="0"/>
    <xf numFmtId="16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74">
    <xf numFmtId="0" fontId="0" fillId="0" borderId="0" xfId="0"/>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2" fillId="0" borderId="0" xfId="0" applyFont="1" applyAlignment="1">
      <alignment wrapText="1"/>
    </xf>
    <xf numFmtId="0" fontId="13" fillId="0" borderId="1" xfId="0" applyFont="1" applyBorder="1" applyAlignment="1">
      <alignment horizontal="left" vertical="center" wrapText="1"/>
    </xf>
    <xf numFmtId="4" fontId="13" fillId="0" borderId="1" xfId="0" applyNumberFormat="1" applyFont="1" applyBorder="1" applyAlignment="1">
      <alignment vertical="center"/>
    </xf>
    <xf numFmtId="0" fontId="14" fillId="4" borderId="1" xfId="0" applyFont="1" applyFill="1" applyBorder="1" applyAlignment="1">
      <alignment horizontal="left" vertical="center"/>
    </xf>
    <xf numFmtId="4" fontId="14" fillId="4" borderId="1" xfId="0" applyNumberFormat="1" applyFont="1" applyFill="1" applyBorder="1" applyAlignment="1">
      <alignment horizontal="right" vertical="center"/>
    </xf>
    <xf numFmtId="10" fontId="13" fillId="0" borderId="1" xfId="0" applyNumberFormat="1" applyFont="1" applyBorder="1" applyAlignment="1">
      <alignment vertical="center"/>
    </xf>
    <xf numFmtId="10" fontId="14" fillId="4" borderId="1" xfId="0" applyNumberFormat="1" applyFont="1" applyFill="1" applyBorder="1" applyAlignment="1">
      <alignment horizontal="right" vertical="center"/>
    </xf>
    <xf numFmtId="0" fontId="13" fillId="0" borderId="1" xfId="0" applyFont="1" applyBorder="1" applyAlignment="1">
      <alignment horizontal="center" vertical="center"/>
    </xf>
    <xf numFmtId="4" fontId="14" fillId="0" borderId="1" xfId="0" applyNumberFormat="1" applyFont="1" applyBorder="1" applyAlignment="1">
      <alignment horizontal="right" vertical="center"/>
    </xf>
    <xf numFmtId="10" fontId="14" fillId="0" borderId="1" xfId="0" applyNumberFormat="1" applyFont="1" applyBorder="1" applyAlignment="1">
      <alignment horizontal="right" vertical="center"/>
    </xf>
    <xf numFmtId="4" fontId="14" fillId="4" borderId="1" xfId="0" applyNumberFormat="1" applyFont="1" applyFill="1" applyBorder="1" applyAlignment="1">
      <alignment vertical="center"/>
    </xf>
    <xf numFmtId="10" fontId="14" fillId="4" borderId="1" xfId="0" applyNumberFormat="1" applyFont="1" applyFill="1" applyBorder="1" applyAlignment="1">
      <alignment vertical="center"/>
    </xf>
    <xf numFmtId="0" fontId="13" fillId="5" borderId="1" xfId="0" applyFont="1" applyFill="1" applyBorder="1" applyAlignment="1">
      <alignment horizontal="center" vertical="center"/>
    </xf>
    <xf numFmtId="4" fontId="13" fillId="5" borderId="1" xfId="0" applyNumberFormat="1" applyFont="1" applyFill="1" applyBorder="1" applyAlignment="1">
      <alignment vertical="center" wrapText="1"/>
    </xf>
    <xf numFmtId="10" fontId="13" fillId="5" borderId="1" xfId="0" applyNumberFormat="1" applyFont="1" applyFill="1" applyBorder="1" applyAlignment="1">
      <alignment vertical="center" wrapText="1"/>
    </xf>
    <xf numFmtId="0" fontId="5" fillId="0" borderId="1" xfId="0" applyFont="1" applyBorder="1" applyAlignment="1">
      <alignment horizontal="center" vertical="center" wrapText="1"/>
    </xf>
    <xf numFmtId="0" fontId="14" fillId="4" borderId="1" xfId="0" applyFont="1" applyFill="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right" vertical="center"/>
    </xf>
    <xf numFmtId="10" fontId="5" fillId="0" borderId="1" xfId="0" applyNumberFormat="1" applyFont="1" applyBorder="1" applyAlignment="1">
      <alignment horizontal="right" vertical="center"/>
    </xf>
    <xf numFmtId="0" fontId="13" fillId="5" borderId="1" xfId="0" applyFont="1" applyFill="1" applyBorder="1" applyAlignment="1">
      <alignment horizontal="left" vertical="center"/>
    </xf>
    <xf numFmtId="4" fontId="13" fillId="5" borderId="1" xfId="0" applyNumberFormat="1" applyFont="1" applyFill="1" applyBorder="1" applyAlignment="1">
      <alignment horizontal="right" vertical="center" wrapText="1"/>
    </xf>
    <xf numFmtId="10" fontId="13" fillId="5" borderId="1" xfId="0" applyNumberFormat="1" applyFont="1" applyFill="1" applyBorder="1" applyAlignment="1">
      <alignment horizontal="righ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vertical="center"/>
    </xf>
    <xf numFmtId="10" fontId="5" fillId="0" borderId="1" xfId="0" applyNumberFormat="1" applyFont="1" applyBorder="1" applyAlignment="1">
      <alignment vertical="center"/>
    </xf>
    <xf numFmtId="0" fontId="5" fillId="0" borderId="1" xfId="0" applyFont="1" applyBorder="1" applyAlignment="1">
      <alignment horizontal="left" vertical="center"/>
    </xf>
    <xf numFmtId="165" fontId="15" fillId="0" borderId="1" xfId="0" applyNumberFormat="1" applyFont="1" applyBorder="1" applyAlignment="1">
      <alignment horizontal="left" vertical="center" wrapText="1"/>
    </xf>
    <xf numFmtId="4" fontId="15" fillId="0" borderId="1" xfId="0" applyNumberFormat="1" applyFont="1" applyBorder="1" applyAlignment="1">
      <alignment vertical="center"/>
    </xf>
    <xf numFmtId="10" fontId="15" fillId="0" borderId="1" xfId="0" applyNumberFormat="1" applyFont="1" applyBorder="1" applyAlignment="1">
      <alignment vertical="center"/>
    </xf>
    <xf numFmtId="165" fontId="13" fillId="5" borderId="1" xfId="0" applyNumberFormat="1" applyFont="1" applyFill="1" applyBorder="1" applyAlignment="1">
      <alignment horizontal="left" vertical="center"/>
    </xf>
    <xf numFmtId="4" fontId="13" fillId="5" borderId="1" xfId="0" applyNumberFormat="1" applyFont="1" applyFill="1" applyBorder="1" applyAlignment="1">
      <alignment vertical="center"/>
    </xf>
    <xf numFmtId="10" fontId="13" fillId="5" borderId="1" xfId="0" applyNumberFormat="1" applyFont="1" applyFill="1" applyBorder="1" applyAlignment="1">
      <alignment vertical="center"/>
    </xf>
    <xf numFmtId="165" fontId="14" fillId="5" borderId="1" xfId="0" applyNumberFormat="1" applyFont="1" applyFill="1" applyBorder="1" applyAlignment="1">
      <alignment horizontal="left" vertical="center"/>
    </xf>
    <xf numFmtId="4" fontId="14" fillId="5" borderId="1" xfId="0" applyNumberFormat="1" applyFont="1" applyFill="1" applyBorder="1" applyAlignment="1">
      <alignment vertical="center"/>
    </xf>
    <xf numFmtId="10" fontId="14" fillId="5" borderId="1" xfId="0" applyNumberFormat="1" applyFont="1" applyFill="1" applyBorder="1" applyAlignment="1">
      <alignment vertical="center"/>
    </xf>
    <xf numFmtId="165" fontId="14" fillId="4" borderId="1" xfId="0" applyNumberFormat="1" applyFont="1" applyFill="1" applyBorder="1" applyAlignment="1">
      <alignment vertical="center"/>
    </xf>
    <xf numFmtId="165" fontId="13" fillId="0" borderId="1" xfId="0" applyNumberFormat="1" applyFont="1" applyBorder="1" applyAlignment="1">
      <alignment horizontal="left" vertical="center" wrapText="1"/>
    </xf>
    <xf numFmtId="165" fontId="14" fillId="4" borderId="1" xfId="0" applyNumberFormat="1" applyFont="1" applyFill="1" applyBorder="1" applyAlignment="1">
      <alignment horizontal="left" vertical="center"/>
    </xf>
    <xf numFmtId="4" fontId="0" fillId="0" borderId="0" xfId="0" applyNumberFormat="1"/>
    <xf numFmtId="43" fontId="0" fillId="0" borderId="0" xfId="4" applyFont="1"/>
    <xf numFmtId="43" fontId="0" fillId="0" borderId="0" xfId="0" applyNumberFormat="1"/>
    <xf numFmtId="10" fontId="0" fillId="0" borderId="0" xfId="5" applyNumberFormat="1" applyFont="1"/>
    <xf numFmtId="4" fontId="13" fillId="0" borderId="1" xfId="0" applyNumberFormat="1" applyFont="1" applyFill="1" applyBorder="1" applyAlignment="1">
      <alignment vertical="center"/>
    </xf>
    <xf numFmtId="165" fontId="15" fillId="0" borderId="1" xfId="0" applyNumberFormat="1" applyFont="1" applyFill="1" applyBorder="1" applyAlignment="1">
      <alignment horizontal="left" vertical="center" wrapText="1"/>
    </xf>
    <xf numFmtId="4" fontId="15" fillId="0" borderId="1" xfId="0" applyNumberFormat="1" applyFont="1" applyFill="1" applyBorder="1" applyAlignment="1">
      <alignment vertical="center"/>
    </xf>
    <xf numFmtId="10" fontId="15" fillId="0" borderId="1" xfId="0" applyNumberFormat="1" applyFont="1" applyFill="1" applyBorder="1" applyAlignment="1">
      <alignment vertical="center"/>
    </xf>
    <xf numFmtId="0" fontId="4"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11" fillId="6" borderId="0" xfId="0" applyFont="1" applyFill="1" applyBorder="1" applyAlignment="1">
      <alignment horizontal="left"/>
    </xf>
    <xf numFmtId="0" fontId="11" fillId="6" borderId="0" xfId="0" applyFont="1" applyFill="1" applyBorder="1" applyAlignment="1">
      <alignment horizontal="left" wrapText="1"/>
    </xf>
    <xf numFmtId="0" fontId="1" fillId="2" borderId="0" xfId="0" applyFont="1" applyFill="1" applyBorder="1" applyAlignment="1">
      <alignment horizontal="center" vertical="center"/>
    </xf>
    <xf numFmtId="0" fontId="11" fillId="6" borderId="2" xfId="0" applyFont="1" applyFill="1" applyBorder="1" applyAlignment="1">
      <alignment horizontal="left"/>
    </xf>
    <xf numFmtId="0" fontId="11" fillId="6" borderId="0" xfId="0" applyFont="1" applyFill="1" applyAlignment="1">
      <alignment horizontal="left" vertical="center" wrapText="1"/>
    </xf>
    <xf numFmtId="0" fontId="0" fillId="6" borderId="0" xfId="0" applyFill="1" applyAlignment="1">
      <alignment horizontal="left" vertical="center" wrapText="1"/>
    </xf>
    <xf numFmtId="0" fontId="14" fillId="0" borderId="1" xfId="0" applyFont="1" applyBorder="1" applyAlignment="1">
      <alignment horizontal="right" vertical="center"/>
    </xf>
    <xf numFmtId="0" fontId="14" fillId="4" borderId="1" xfId="0" applyFont="1" applyFill="1" applyBorder="1" applyAlignment="1">
      <alignment horizontal="center" vertical="center"/>
    </xf>
    <xf numFmtId="0" fontId="14" fillId="4" borderId="1" xfId="0" applyFont="1" applyFill="1" applyBorder="1" applyAlignment="1">
      <alignment horizontal="right" vertical="center"/>
    </xf>
    <xf numFmtId="0" fontId="14" fillId="0" borderId="1" xfId="0" applyFont="1" applyBorder="1" applyAlignment="1">
      <alignment horizontal="left" vertical="center" wrapText="1"/>
    </xf>
    <xf numFmtId="0" fontId="4" fillId="2" borderId="0" xfId="0" applyFont="1" applyFill="1" applyAlignment="1">
      <alignment horizontal="center" vertical="center"/>
    </xf>
    <xf numFmtId="0" fontId="3" fillId="2" borderId="0" xfId="0" applyFont="1" applyFill="1" applyBorder="1" applyAlignment="1">
      <alignment horizontal="right" vertical="center"/>
    </xf>
    <xf numFmtId="0" fontId="1" fillId="2" borderId="0" xfId="0" applyFont="1" applyFill="1" applyAlignment="1">
      <alignment horizontal="center" vertical="center"/>
    </xf>
    <xf numFmtId="0" fontId="11" fillId="2" borderId="0" xfId="0" applyFont="1" applyFill="1" applyBorder="1" applyAlignment="1">
      <alignment horizontal="right"/>
    </xf>
    <xf numFmtId="0" fontId="1" fillId="2" borderId="0" xfId="0" applyFont="1" applyFill="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1" fillId="6" borderId="2" xfId="0" applyFont="1" applyFill="1" applyBorder="1" applyAlignment="1">
      <alignment horizontal="left" wrapText="1"/>
    </xf>
    <xf numFmtId="0" fontId="11" fillId="0" borderId="0" xfId="0" applyFont="1" applyFill="1" applyBorder="1" applyAlignment="1">
      <alignment horizontal="left" vertical="top" wrapText="1"/>
    </xf>
    <xf numFmtId="0" fontId="11" fillId="6" borderId="0" xfId="0" applyFont="1" applyFill="1" applyBorder="1" applyAlignment="1">
      <alignment horizontal="left" vertical="top" wrapText="1"/>
    </xf>
  </cellXfs>
  <cellStyles count="6">
    <cellStyle name="Migliaia" xfId="4" builtinId="3"/>
    <cellStyle name="Migliaia 3" xfId="3"/>
    <cellStyle name="Normale" xfId="0" builtinId="0"/>
    <cellStyle name="Normale 2" xfId="1"/>
    <cellStyle name="Normale 3" xfId="2"/>
    <cellStyle name="Percentual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
  <sheetViews>
    <sheetView tabSelected="1" topLeftCell="B1" zoomScaleNormal="100" workbookViewId="0">
      <selection activeCell="J14" sqref="J14"/>
    </sheetView>
  </sheetViews>
  <sheetFormatPr defaultColWidth="11" defaultRowHeight="15.75" x14ac:dyDescent="0.25"/>
  <cols>
    <col min="1" max="1" width="15.625" hidden="1" customWidth="1"/>
    <col min="2" max="2" width="10.875" customWidth="1"/>
    <col min="3" max="3" width="16" bestFit="1" customWidth="1"/>
    <col min="4" max="4" width="14.125" bestFit="1" customWidth="1"/>
    <col min="5" max="5" width="18.625" bestFit="1" customWidth="1"/>
  </cols>
  <sheetData>
    <row r="1" spans="1:5" ht="20.45" customHeight="1" x14ac:dyDescent="0.25">
      <c r="B1" s="52" t="s">
        <v>20</v>
      </c>
      <c r="C1" s="52"/>
      <c r="D1" s="52"/>
      <c r="E1" s="52"/>
    </row>
    <row r="2" spans="1:5" x14ac:dyDescent="0.25">
      <c r="B2" s="53" t="s">
        <v>17</v>
      </c>
      <c r="C2" s="53"/>
      <c r="D2" s="53"/>
      <c r="E2" s="53"/>
    </row>
    <row r="3" spans="1:5" x14ac:dyDescent="0.25">
      <c r="B3" s="4" t="s">
        <v>0</v>
      </c>
      <c r="C3" s="4" t="s">
        <v>1</v>
      </c>
      <c r="D3" s="4" t="s">
        <v>2</v>
      </c>
      <c r="E3" s="4" t="s">
        <v>3</v>
      </c>
    </row>
    <row r="4" spans="1:5" x14ac:dyDescent="0.25">
      <c r="A4" s="5" t="s">
        <v>177</v>
      </c>
      <c r="B4" s="6" t="s">
        <v>277</v>
      </c>
      <c r="C4" s="7">
        <v>32282.30580699999</v>
      </c>
      <c r="D4" s="7">
        <v>22413.83824600001</v>
      </c>
      <c r="E4" s="7">
        <v>9868.4675609999922</v>
      </c>
    </row>
    <row r="5" spans="1:5" x14ac:dyDescent="0.25">
      <c r="A5" s="5" t="s">
        <v>177</v>
      </c>
      <c r="B5" s="6" t="s">
        <v>278</v>
      </c>
      <c r="C5" s="7">
        <v>19346.628387000019</v>
      </c>
      <c r="D5" s="7">
        <v>12119.342159</v>
      </c>
      <c r="E5" s="7">
        <v>7227.2862280000027</v>
      </c>
    </row>
    <row r="6" spans="1:5" x14ac:dyDescent="0.25">
      <c r="A6" s="5" t="s">
        <v>177</v>
      </c>
      <c r="B6" s="6" t="s">
        <v>175</v>
      </c>
      <c r="C6" s="7">
        <v>20912.855872359989</v>
      </c>
      <c r="D6" s="7">
        <v>10444.380767000001</v>
      </c>
      <c r="E6" s="7">
        <v>10468.47510536001</v>
      </c>
    </row>
    <row r="7" spans="1:5" x14ac:dyDescent="0.25">
      <c r="A7" s="5" t="s">
        <v>177</v>
      </c>
      <c r="B7" s="6" t="s">
        <v>174</v>
      </c>
      <c r="C7" s="7">
        <v>979.49657100000002</v>
      </c>
      <c r="D7" s="7">
        <v>537.26255900000001</v>
      </c>
      <c r="E7" s="7">
        <v>442.23401200000001</v>
      </c>
    </row>
    <row r="8" spans="1:5" x14ac:dyDescent="0.25">
      <c r="A8" s="5" t="s">
        <v>176</v>
      </c>
      <c r="B8" s="8" t="s">
        <v>173</v>
      </c>
      <c r="C8" s="9">
        <v>73521.286637359997</v>
      </c>
      <c r="D8" s="9">
        <v>45514.823731000011</v>
      </c>
      <c r="E8" s="9">
        <v>28006.46290636</v>
      </c>
    </row>
    <row r="9" spans="1:5" x14ac:dyDescent="0.25">
      <c r="B9" s="54" t="s">
        <v>275</v>
      </c>
      <c r="C9" s="54"/>
      <c r="D9" s="54"/>
      <c r="E9" s="54"/>
    </row>
    <row r="10" spans="1:5" ht="51" customHeight="1" x14ac:dyDescent="0.25">
      <c r="B10" s="55" t="s">
        <v>276</v>
      </c>
      <c r="C10" s="55"/>
      <c r="D10" s="55"/>
      <c r="E10" s="55"/>
    </row>
  </sheetData>
  <mergeCells count="4">
    <mergeCell ref="B1:E1"/>
    <mergeCell ref="B2:E2"/>
    <mergeCell ref="B9:E9"/>
    <mergeCell ref="B10:E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18"/>
  <sheetViews>
    <sheetView topLeftCell="B1" zoomScaleNormal="100" workbookViewId="0">
      <selection activeCell="C4" sqref="C4:H15"/>
    </sheetView>
  </sheetViews>
  <sheetFormatPr defaultColWidth="11" defaultRowHeight="15.75" x14ac:dyDescent="0.25"/>
  <cols>
    <col min="1" max="1" width="15.625" hidden="1" customWidth="1"/>
    <col min="2" max="2" width="56.875" customWidth="1"/>
    <col min="3" max="8" width="16.875" customWidth="1"/>
  </cols>
  <sheetData>
    <row r="1" spans="1:8" x14ac:dyDescent="0.25">
      <c r="B1" s="66" t="s">
        <v>185</v>
      </c>
      <c r="C1" s="66"/>
      <c r="D1" s="66"/>
      <c r="E1" s="66"/>
      <c r="F1" s="66"/>
      <c r="G1" s="66"/>
      <c r="H1" s="66"/>
    </row>
    <row r="2" spans="1:8" x14ac:dyDescent="0.25">
      <c r="B2" s="67" t="s">
        <v>17</v>
      </c>
      <c r="C2" s="67"/>
      <c r="D2" s="67"/>
      <c r="E2" s="67"/>
      <c r="F2" s="67"/>
      <c r="G2" s="67"/>
      <c r="H2" s="67"/>
    </row>
    <row r="3" spans="1:8" ht="25.5" x14ac:dyDescent="0.25">
      <c r="B3" s="4" t="s">
        <v>12</v>
      </c>
      <c r="C3" s="3" t="s">
        <v>5</v>
      </c>
      <c r="D3" s="1" t="s">
        <v>19</v>
      </c>
      <c r="E3" s="3" t="s">
        <v>6</v>
      </c>
      <c r="F3" s="3" t="s">
        <v>7</v>
      </c>
      <c r="G3" s="3" t="s">
        <v>8</v>
      </c>
      <c r="H3" s="3" t="s">
        <v>9</v>
      </c>
    </row>
    <row r="4" spans="1:8" x14ac:dyDescent="0.25">
      <c r="A4" s="5" t="s">
        <v>177</v>
      </c>
      <c r="B4" s="6" t="s">
        <v>162</v>
      </c>
      <c r="C4" s="7">
        <v>2375.6604560000001</v>
      </c>
      <c r="D4" s="7">
        <v>1187.830228</v>
      </c>
      <c r="E4" s="7">
        <v>1692.0888562899991</v>
      </c>
      <c r="F4" s="7">
        <v>957.17486259999976</v>
      </c>
      <c r="G4" s="10">
        <v>0.71226039563711097</v>
      </c>
      <c r="H4" s="10">
        <v>0.4029089511434793</v>
      </c>
    </row>
    <row r="5" spans="1:8" ht="25.5" x14ac:dyDescent="0.25">
      <c r="A5" s="5" t="s">
        <v>177</v>
      </c>
      <c r="B5" s="6" t="s">
        <v>161</v>
      </c>
      <c r="C5" s="7">
        <v>435.23875900000002</v>
      </c>
      <c r="D5" s="7">
        <v>217.61937950000001</v>
      </c>
      <c r="E5" s="7">
        <v>437.61040989000003</v>
      </c>
      <c r="F5" s="7">
        <v>175.92320099999989</v>
      </c>
      <c r="G5" s="10">
        <v>1.005449080167973</v>
      </c>
      <c r="H5" s="10">
        <v>0.40419929834419899</v>
      </c>
    </row>
    <row r="6" spans="1:8" ht="38.25" x14ac:dyDescent="0.25">
      <c r="A6" s="5" t="s">
        <v>177</v>
      </c>
      <c r="B6" s="6" t="s">
        <v>160</v>
      </c>
      <c r="C6" s="7">
        <v>1791.445633</v>
      </c>
      <c r="D6" s="7">
        <v>895.72281650000002</v>
      </c>
      <c r="E6" s="7">
        <v>1421.1305349899999</v>
      </c>
      <c r="F6" s="7">
        <v>861.30679777</v>
      </c>
      <c r="G6" s="10">
        <v>0.79328700174402644</v>
      </c>
      <c r="H6" s="10">
        <v>0.4807886892596534</v>
      </c>
    </row>
    <row r="7" spans="1:8" ht="25.5" x14ac:dyDescent="0.25">
      <c r="A7" s="5" t="s">
        <v>177</v>
      </c>
      <c r="B7" s="6" t="s">
        <v>159</v>
      </c>
      <c r="C7" s="7">
        <v>1142.1962525399999</v>
      </c>
      <c r="D7" s="7">
        <v>571.09812626999997</v>
      </c>
      <c r="E7" s="7">
        <v>636.34844101999988</v>
      </c>
      <c r="F7" s="7">
        <v>405.06808714999988</v>
      </c>
      <c r="G7" s="10">
        <v>0.55712706078740604</v>
      </c>
      <c r="H7" s="10">
        <v>0.35463965693217359</v>
      </c>
    </row>
    <row r="8" spans="1:8" ht="25.5" x14ac:dyDescent="0.25">
      <c r="A8" s="5" t="s">
        <v>177</v>
      </c>
      <c r="B8" s="6" t="s">
        <v>158</v>
      </c>
      <c r="C8" s="7">
        <v>391.61401000000001</v>
      </c>
      <c r="D8" s="7">
        <v>195.807005</v>
      </c>
      <c r="E8" s="7">
        <v>131.00520139</v>
      </c>
      <c r="F8" s="7">
        <v>73.869814560000009</v>
      </c>
      <c r="G8" s="10">
        <v>0.33452633982629992</v>
      </c>
      <c r="H8" s="10">
        <v>0.1886291416387274</v>
      </c>
    </row>
    <row r="9" spans="1:8" x14ac:dyDescent="0.25">
      <c r="A9" s="5" t="s">
        <v>177</v>
      </c>
      <c r="B9" s="6" t="s">
        <v>157</v>
      </c>
      <c r="C9" s="7">
        <v>262.07811099999998</v>
      </c>
      <c r="D9" s="7">
        <v>131.03905549999999</v>
      </c>
      <c r="E9" s="7">
        <v>139.43554652</v>
      </c>
      <c r="F9" s="7">
        <v>83.204114910000001</v>
      </c>
      <c r="G9" s="10">
        <v>0.53203812400799855</v>
      </c>
      <c r="H9" s="10">
        <v>0.3174783067251275</v>
      </c>
    </row>
    <row r="10" spans="1:8" ht="25.5" x14ac:dyDescent="0.25">
      <c r="A10" s="5" t="s">
        <v>177</v>
      </c>
      <c r="B10" s="6" t="s">
        <v>155</v>
      </c>
      <c r="C10" s="7">
        <v>2715.4369780000002</v>
      </c>
      <c r="D10" s="7">
        <v>1357.7184890000001</v>
      </c>
      <c r="E10" s="7">
        <v>2138.793522279997</v>
      </c>
      <c r="F10" s="7">
        <v>1491.841961760005</v>
      </c>
      <c r="G10" s="10">
        <v>0.78764248244688873</v>
      </c>
      <c r="H10" s="10">
        <v>0.5493929610028333</v>
      </c>
    </row>
    <row r="11" spans="1:8" ht="25.5" x14ac:dyDescent="0.25">
      <c r="A11" s="5" t="s">
        <v>177</v>
      </c>
      <c r="B11" s="6" t="s">
        <v>154</v>
      </c>
      <c r="C11" s="7">
        <v>1691.79399446</v>
      </c>
      <c r="D11" s="7">
        <v>845.89699723000001</v>
      </c>
      <c r="E11" s="7">
        <v>1117.0061720399999</v>
      </c>
      <c r="F11" s="7">
        <v>642.03457393999986</v>
      </c>
      <c r="G11" s="10">
        <v>0.66024951956194544</v>
      </c>
      <c r="H11" s="10">
        <v>0.37949926293770148</v>
      </c>
    </row>
    <row r="12" spans="1:8" ht="25.5" x14ac:dyDescent="0.25">
      <c r="A12" s="5" t="s">
        <v>177</v>
      </c>
      <c r="B12" s="6" t="s">
        <v>153</v>
      </c>
      <c r="C12" s="7">
        <v>1806.32079</v>
      </c>
      <c r="D12" s="7">
        <v>903.16039500000011</v>
      </c>
      <c r="E12" s="7">
        <v>1641.6437291</v>
      </c>
      <c r="F12" s="7">
        <v>1127.7330585300001</v>
      </c>
      <c r="G12" s="10">
        <v>0.90883288183822541</v>
      </c>
      <c r="H12" s="10">
        <v>0.62432601383611364</v>
      </c>
    </row>
    <row r="13" spans="1:8" ht="25.5" x14ac:dyDescent="0.25">
      <c r="A13" s="5" t="s">
        <v>177</v>
      </c>
      <c r="B13" s="6" t="s">
        <v>152</v>
      </c>
      <c r="C13" s="7">
        <v>92.059445999999994</v>
      </c>
      <c r="D13" s="7">
        <v>46.029722999999997</v>
      </c>
      <c r="E13" s="7">
        <v>49.055522869999997</v>
      </c>
      <c r="F13" s="7">
        <v>29.110357109999988</v>
      </c>
      <c r="G13" s="10">
        <v>0.53286789136228341</v>
      </c>
      <c r="H13" s="10">
        <v>0.31621260364742998</v>
      </c>
    </row>
    <row r="14" spans="1:8" x14ac:dyDescent="0.25">
      <c r="A14" s="5" t="s">
        <v>177</v>
      </c>
      <c r="B14" s="6" t="s">
        <v>142</v>
      </c>
      <c r="C14" s="7">
        <v>491.09115799999989</v>
      </c>
      <c r="D14" s="7">
        <v>245.54557899999989</v>
      </c>
      <c r="E14" s="7">
        <v>342.23668120000002</v>
      </c>
      <c r="F14" s="7">
        <v>194.72387638000001</v>
      </c>
      <c r="G14" s="10">
        <v>0.69689033415665769</v>
      </c>
      <c r="H14" s="10">
        <v>0.39651269058279398</v>
      </c>
    </row>
    <row r="15" spans="1:8" ht="15.6" customHeight="1" x14ac:dyDescent="0.25">
      <c r="A15" s="5" t="s">
        <v>176</v>
      </c>
      <c r="B15" s="8" t="s">
        <v>145</v>
      </c>
      <c r="C15" s="15">
        <v>13194.935588</v>
      </c>
      <c r="D15" s="15">
        <v>6597.4677939999983</v>
      </c>
      <c r="E15" s="15">
        <v>9746.3546175899974</v>
      </c>
      <c r="F15" s="15">
        <v>6041.9907057100036</v>
      </c>
      <c r="G15" s="16">
        <v>0.73864359189852513</v>
      </c>
      <c r="H15" s="16">
        <v>0.45790225086091613</v>
      </c>
    </row>
    <row r="17" spans="3:8" x14ac:dyDescent="0.25">
      <c r="C17" s="45"/>
      <c r="D17" s="45"/>
      <c r="E17" s="45"/>
      <c r="F17" s="45"/>
      <c r="G17" s="47"/>
      <c r="H17" s="47"/>
    </row>
    <row r="18" spans="3:8" x14ac:dyDescent="0.25">
      <c r="C18" s="46"/>
      <c r="D18" s="46"/>
      <c r="E18" s="46"/>
      <c r="F18" s="46"/>
    </row>
  </sheetData>
  <mergeCells count="2">
    <mergeCell ref="B1:H1"/>
    <mergeCell ref="B2:H2"/>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
  <sheetViews>
    <sheetView topLeftCell="B1" zoomScaleNormal="100" workbookViewId="0">
      <selection activeCell="C4" sqref="C4:H4"/>
    </sheetView>
  </sheetViews>
  <sheetFormatPr defaultColWidth="11" defaultRowHeight="15.75" x14ac:dyDescent="0.25"/>
  <cols>
    <col min="1" max="1" width="15.625" hidden="1" customWidth="1"/>
    <col min="2" max="2" width="10.875" customWidth="1"/>
    <col min="3" max="3" width="13" bestFit="1" customWidth="1"/>
    <col min="4" max="4" width="14.625" bestFit="1" customWidth="1"/>
    <col min="5" max="5" width="9" bestFit="1" customWidth="1"/>
    <col min="6" max="6" width="10.5" bestFit="1" customWidth="1"/>
    <col min="7" max="8" width="12.375" bestFit="1" customWidth="1"/>
  </cols>
  <sheetData>
    <row r="1" spans="1:8" x14ac:dyDescent="0.25">
      <c r="B1" s="66" t="s">
        <v>186</v>
      </c>
      <c r="C1" s="66"/>
      <c r="D1" s="66"/>
      <c r="E1" s="66"/>
      <c r="F1" s="66"/>
      <c r="G1" s="66"/>
      <c r="H1" s="66"/>
    </row>
    <row r="2" spans="1:8" x14ac:dyDescent="0.25">
      <c r="B2" s="67" t="s">
        <v>17</v>
      </c>
      <c r="C2" s="67"/>
      <c r="D2" s="67"/>
      <c r="E2" s="67"/>
      <c r="F2" s="67"/>
      <c r="G2" s="67"/>
      <c r="H2" s="67"/>
    </row>
    <row r="3" spans="1:8" ht="25.5" x14ac:dyDescent="0.25">
      <c r="B3" s="4" t="s">
        <v>16</v>
      </c>
      <c r="C3" s="3" t="s">
        <v>31</v>
      </c>
      <c r="D3" s="1" t="s">
        <v>19</v>
      </c>
      <c r="E3" s="3" t="s">
        <v>32</v>
      </c>
      <c r="F3" s="3" t="s">
        <v>33</v>
      </c>
      <c r="G3" s="3" t="s">
        <v>34</v>
      </c>
      <c r="H3" s="3" t="s">
        <v>35</v>
      </c>
    </row>
    <row r="4" spans="1:8" x14ac:dyDescent="0.25">
      <c r="A4" s="5" t="s">
        <v>177</v>
      </c>
      <c r="B4" s="6" t="s">
        <v>164</v>
      </c>
      <c r="C4" s="7">
        <v>17810.902971</v>
      </c>
      <c r="D4" s="7">
        <v>12461.582893999999</v>
      </c>
      <c r="E4" s="7">
        <v>11872.56360486001</v>
      </c>
      <c r="F4" s="7">
        <v>6150.9385802800316</v>
      </c>
      <c r="G4" s="10">
        <v>0.66658965152924066</v>
      </c>
      <c r="H4" s="10">
        <v>0.34534681314558219</v>
      </c>
    </row>
  </sheetData>
  <mergeCells count="2">
    <mergeCell ref="B1:H1"/>
    <mergeCell ref="B2:H2"/>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topLeftCell="B17" zoomScaleNormal="100" workbookViewId="0">
      <selection activeCell="C30" sqref="C30:N49"/>
    </sheetView>
  </sheetViews>
  <sheetFormatPr defaultColWidth="11" defaultRowHeight="15.75" x14ac:dyDescent="0.25"/>
  <cols>
    <col min="1" max="1" width="15.625" hidden="1" customWidth="1"/>
    <col min="2" max="2" width="34.875" customWidth="1"/>
    <col min="3" max="14" width="11.875" customWidth="1"/>
  </cols>
  <sheetData>
    <row r="1" spans="1:14" x14ac:dyDescent="0.25">
      <c r="B1" s="66" t="s">
        <v>187</v>
      </c>
      <c r="C1" s="66"/>
      <c r="D1" s="66"/>
      <c r="E1" s="66"/>
      <c r="F1" s="66"/>
      <c r="G1" s="66"/>
      <c r="H1" s="66"/>
      <c r="I1" s="66"/>
      <c r="J1" s="66"/>
      <c r="K1" s="66"/>
      <c r="L1" s="66"/>
      <c r="M1" s="66"/>
      <c r="N1" s="66"/>
    </row>
    <row r="2" spans="1:14" x14ac:dyDescent="0.25">
      <c r="B2" s="67" t="s">
        <v>17</v>
      </c>
      <c r="C2" s="67"/>
      <c r="D2" s="67"/>
      <c r="E2" s="67"/>
      <c r="F2" s="67"/>
      <c r="G2" s="67"/>
      <c r="H2" s="67"/>
      <c r="I2" s="67"/>
      <c r="J2" s="67"/>
      <c r="K2" s="67"/>
      <c r="L2" s="67"/>
      <c r="M2" s="67"/>
      <c r="N2" s="67"/>
    </row>
    <row r="3" spans="1:14" ht="43.5" customHeight="1" x14ac:dyDescent="0.25">
      <c r="B3" s="70" t="s">
        <v>14</v>
      </c>
      <c r="C3" s="69" t="s">
        <v>5</v>
      </c>
      <c r="D3" s="70"/>
      <c r="E3" s="70" t="s">
        <v>19</v>
      </c>
      <c r="F3" s="70"/>
      <c r="G3" s="69" t="s">
        <v>6</v>
      </c>
      <c r="H3" s="70"/>
      <c r="I3" s="69" t="s">
        <v>7</v>
      </c>
      <c r="J3" s="70"/>
      <c r="K3" s="69" t="s">
        <v>8</v>
      </c>
      <c r="L3" s="70"/>
      <c r="M3" s="69" t="s">
        <v>9</v>
      </c>
      <c r="N3" s="70"/>
    </row>
    <row r="4" spans="1:14" x14ac:dyDescent="0.25">
      <c r="B4" s="70"/>
      <c r="C4" s="4" t="s">
        <v>13</v>
      </c>
      <c r="D4" s="4" t="s">
        <v>4</v>
      </c>
      <c r="E4" s="4" t="s">
        <v>13</v>
      </c>
      <c r="F4" s="4" t="s">
        <v>4</v>
      </c>
      <c r="G4" s="4" t="s">
        <v>13</v>
      </c>
      <c r="H4" s="4" t="s">
        <v>4</v>
      </c>
      <c r="I4" s="4" t="s">
        <v>13</v>
      </c>
      <c r="J4" s="4" t="s">
        <v>4</v>
      </c>
      <c r="K4" s="4" t="s">
        <v>13</v>
      </c>
      <c r="L4" s="4" t="s">
        <v>4</v>
      </c>
      <c r="M4" s="4" t="s">
        <v>13</v>
      </c>
      <c r="N4" s="4" t="s">
        <v>4</v>
      </c>
    </row>
    <row r="5" spans="1:14" x14ac:dyDescent="0.25">
      <c r="A5" s="5" t="s">
        <v>150</v>
      </c>
      <c r="B5" s="25" t="s">
        <v>123</v>
      </c>
      <c r="C5" s="26">
        <v>490.93333399999989</v>
      </c>
      <c r="D5" s="26">
        <v>0</v>
      </c>
      <c r="E5" s="26">
        <v>368.2</v>
      </c>
      <c r="F5" s="26">
        <v>0</v>
      </c>
      <c r="G5" s="26">
        <v>242.04958424</v>
      </c>
      <c r="H5" s="26">
        <v>0</v>
      </c>
      <c r="I5" s="26">
        <v>151.03435087</v>
      </c>
      <c r="J5" s="26">
        <v>0</v>
      </c>
      <c r="K5" s="27">
        <v>0.49303961959120102</v>
      </c>
      <c r="L5" s="27">
        <v>0</v>
      </c>
      <c r="M5" s="27">
        <v>0.30764737370634532</v>
      </c>
      <c r="N5" s="27">
        <v>0</v>
      </c>
    </row>
    <row r="6" spans="1:14" x14ac:dyDescent="0.25">
      <c r="A6" s="5" t="s">
        <v>177</v>
      </c>
      <c r="B6" s="28" t="s">
        <v>122</v>
      </c>
      <c r="C6" s="29">
        <v>490.93333399999989</v>
      </c>
      <c r="D6" s="29">
        <v>0</v>
      </c>
      <c r="E6" s="29">
        <v>368.2</v>
      </c>
      <c r="F6" s="29">
        <v>0</v>
      </c>
      <c r="G6" s="29">
        <v>242.04958424</v>
      </c>
      <c r="H6" s="29">
        <v>0</v>
      </c>
      <c r="I6" s="29">
        <v>151.03435087</v>
      </c>
      <c r="J6" s="29">
        <v>0</v>
      </c>
      <c r="K6" s="30">
        <v>0.49303961959120102</v>
      </c>
      <c r="L6" s="30">
        <v>0</v>
      </c>
      <c r="M6" s="30">
        <v>0.30764737370634532</v>
      </c>
      <c r="N6" s="30">
        <v>0</v>
      </c>
    </row>
    <row r="7" spans="1:14" x14ac:dyDescent="0.25">
      <c r="A7" s="5" t="s">
        <v>150</v>
      </c>
      <c r="B7" s="25" t="s">
        <v>121</v>
      </c>
      <c r="C7" s="26">
        <v>392.10542099999998</v>
      </c>
      <c r="D7" s="26">
        <v>413.48367499999989</v>
      </c>
      <c r="E7" s="26">
        <v>294.71772099999998</v>
      </c>
      <c r="F7" s="26">
        <v>308.94929500000012</v>
      </c>
      <c r="G7" s="26">
        <v>311.86570675000002</v>
      </c>
      <c r="H7" s="26">
        <v>184.12501710999999</v>
      </c>
      <c r="I7" s="26">
        <v>166.91573976999999</v>
      </c>
      <c r="J7" s="26">
        <v>89.777008550000048</v>
      </c>
      <c r="K7" s="27">
        <v>0.79536188496103455</v>
      </c>
      <c r="L7" s="27">
        <v>0.44530178152740862</v>
      </c>
      <c r="M7" s="27">
        <v>0.42569097704466591</v>
      </c>
      <c r="N7" s="27">
        <v>0.21712346575714281</v>
      </c>
    </row>
    <row r="8" spans="1:14" x14ac:dyDescent="0.25">
      <c r="A8" s="5" t="s">
        <v>177</v>
      </c>
      <c r="B8" s="28" t="s">
        <v>120</v>
      </c>
      <c r="C8" s="29">
        <v>18.966619999999999</v>
      </c>
      <c r="D8" s="29">
        <v>19.589383999999999</v>
      </c>
      <c r="E8" s="29">
        <v>11.379970999999999</v>
      </c>
      <c r="F8" s="29">
        <v>11.570029999999999</v>
      </c>
      <c r="G8" s="29">
        <v>17.842621189999999</v>
      </c>
      <c r="H8" s="29">
        <v>9.5541697299999999</v>
      </c>
      <c r="I8" s="29">
        <v>9.539494549999997</v>
      </c>
      <c r="J8" s="29">
        <v>4.6934662599999983</v>
      </c>
      <c r="K8" s="30">
        <v>0.94073805401278665</v>
      </c>
      <c r="L8" s="30">
        <v>0.48772180534109699</v>
      </c>
      <c r="M8" s="30">
        <v>0.50296228584745184</v>
      </c>
      <c r="N8" s="30">
        <v>0.2395923353179456</v>
      </c>
    </row>
    <row r="9" spans="1:14" x14ac:dyDescent="0.25">
      <c r="A9" s="5" t="s">
        <v>177</v>
      </c>
      <c r="B9" s="28" t="s">
        <v>122</v>
      </c>
      <c r="C9" s="29">
        <v>322.56116700000001</v>
      </c>
      <c r="D9" s="29">
        <v>342.47193099999998</v>
      </c>
      <c r="E9" s="29">
        <v>258.04893299999998</v>
      </c>
      <c r="F9" s="29">
        <v>271.66808500000002</v>
      </c>
      <c r="G9" s="29">
        <v>253.24444539000001</v>
      </c>
      <c r="H9" s="29">
        <v>149.78033732</v>
      </c>
      <c r="I9" s="29">
        <v>136.11014857999999</v>
      </c>
      <c r="J9" s="29">
        <v>72.447488470000039</v>
      </c>
      <c r="K9" s="30">
        <v>0.78510518716594313</v>
      </c>
      <c r="L9" s="30">
        <v>0.43735069581512648</v>
      </c>
      <c r="M9" s="30">
        <v>0.42196693993235729</v>
      </c>
      <c r="N9" s="30">
        <v>0.2115428504124621</v>
      </c>
    </row>
    <row r="10" spans="1:14" x14ac:dyDescent="0.25">
      <c r="A10" s="5" t="s">
        <v>177</v>
      </c>
      <c r="B10" s="28" t="s">
        <v>119</v>
      </c>
      <c r="C10" s="29">
        <v>50.577634000000003</v>
      </c>
      <c r="D10" s="29">
        <v>51.422359999999998</v>
      </c>
      <c r="E10" s="29">
        <v>25.288817000000002</v>
      </c>
      <c r="F10" s="29">
        <v>25.711179999999999</v>
      </c>
      <c r="G10" s="29">
        <v>40.778640169999989</v>
      </c>
      <c r="H10" s="29">
        <v>24.790510059999999</v>
      </c>
      <c r="I10" s="29">
        <v>21.266096640000001</v>
      </c>
      <c r="J10" s="29">
        <v>12.636053820000001</v>
      </c>
      <c r="K10" s="30">
        <v>0.80625835858593131</v>
      </c>
      <c r="L10" s="30">
        <v>0.48209592208525631</v>
      </c>
      <c r="M10" s="30">
        <v>0.42046444165419039</v>
      </c>
      <c r="N10" s="30">
        <v>0.24573072531093479</v>
      </c>
    </row>
    <row r="11" spans="1:14" x14ac:dyDescent="0.25">
      <c r="A11" s="5" t="s">
        <v>150</v>
      </c>
      <c r="B11" s="25" t="s">
        <v>118</v>
      </c>
      <c r="C11" s="26">
        <v>3337.540187999999</v>
      </c>
      <c r="D11" s="26">
        <v>0</v>
      </c>
      <c r="E11" s="26">
        <v>2330.662797</v>
      </c>
      <c r="F11" s="26">
        <v>0</v>
      </c>
      <c r="G11" s="26">
        <v>2420.6982923199998</v>
      </c>
      <c r="H11" s="26">
        <v>0</v>
      </c>
      <c r="I11" s="26">
        <v>979.23825636999936</v>
      </c>
      <c r="J11" s="26">
        <v>0</v>
      </c>
      <c r="K11" s="27">
        <v>0.72529412560290063</v>
      </c>
      <c r="L11" s="27">
        <v>0</v>
      </c>
      <c r="M11" s="27">
        <v>0.2934011880638363</v>
      </c>
      <c r="N11" s="27">
        <v>0</v>
      </c>
    </row>
    <row r="12" spans="1:14" x14ac:dyDescent="0.25">
      <c r="A12" s="5" t="s">
        <v>177</v>
      </c>
      <c r="B12" s="28" t="s">
        <v>120</v>
      </c>
      <c r="C12" s="29">
        <v>251.03483800000001</v>
      </c>
      <c r="D12" s="29">
        <v>0</v>
      </c>
      <c r="E12" s="29">
        <v>114.18741900000001</v>
      </c>
      <c r="F12" s="29">
        <v>0</v>
      </c>
      <c r="G12" s="29">
        <v>210.62836062999989</v>
      </c>
      <c r="H12" s="29">
        <v>0</v>
      </c>
      <c r="I12" s="29">
        <v>121.59716228000001</v>
      </c>
      <c r="J12" s="29">
        <v>0</v>
      </c>
      <c r="K12" s="30">
        <v>0.83904035913134878</v>
      </c>
      <c r="L12" s="30">
        <v>0</v>
      </c>
      <c r="M12" s="30">
        <v>0.48438361483516468</v>
      </c>
      <c r="N12" s="30">
        <v>0</v>
      </c>
    </row>
    <row r="13" spans="1:14" x14ac:dyDescent="0.25">
      <c r="A13" s="5" t="s">
        <v>177</v>
      </c>
      <c r="B13" s="28" t="s">
        <v>122</v>
      </c>
      <c r="C13" s="29">
        <v>2987.73081</v>
      </c>
      <c r="D13" s="29">
        <v>0</v>
      </c>
      <c r="E13" s="29">
        <v>2167.0881079999999</v>
      </c>
      <c r="F13" s="29">
        <v>0</v>
      </c>
      <c r="G13" s="29">
        <v>2194.6393556399998</v>
      </c>
      <c r="H13" s="29">
        <v>0</v>
      </c>
      <c r="I13" s="29">
        <v>857.58758707999948</v>
      </c>
      <c r="J13" s="29">
        <v>0</v>
      </c>
      <c r="K13" s="30">
        <v>0.7345505653636849</v>
      </c>
      <c r="L13" s="30">
        <v>0</v>
      </c>
      <c r="M13" s="30">
        <v>0.28703643052768851</v>
      </c>
      <c r="N13" s="30">
        <v>0</v>
      </c>
    </row>
    <row r="14" spans="1:14" x14ac:dyDescent="0.25">
      <c r="A14" s="5" t="s">
        <v>177</v>
      </c>
      <c r="B14" s="28" t="s">
        <v>119</v>
      </c>
      <c r="C14" s="29">
        <v>98.774539999999988</v>
      </c>
      <c r="D14" s="29">
        <v>0</v>
      </c>
      <c r="E14" s="29">
        <v>49.387269999999987</v>
      </c>
      <c r="F14" s="29">
        <v>0</v>
      </c>
      <c r="G14" s="29">
        <v>15.430576050000001</v>
      </c>
      <c r="H14" s="29">
        <v>0</v>
      </c>
      <c r="I14" s="29">
        <v>5.3507010000000001E-2</v>
      </c>
      <c r="J14" s="29">
        <v>0</v>
      </c>
      <c r="K14" s="30">
        <v>0.1562201762721446</v>
      </c>
      <c r="L14" s="30">
        <v>0</v>
      </c>
      <c r="M14" s="30">
        <v>5.4170852124444226E-4</v>
      </c>
      <c r="N14" s="30">
        <v>0</v>
      </c>
    </row>
    <row r="15" spans="1:14" x14ac:dyDescent="0.25">
      <c r="A15" s="5" t="s">
        <v>150</v>
      </c>
      <c r="B15" s="25" t="s">
        <v>117</v>
      </c>
      <c r="C15" s="26">
        <v>0</v>
      </c>
      <c r="D15" s="26">
        <v>1175.4395509999999</v>
      </c>
      <c r="E15" s="26">
        <v>0</v>
      </c>
      <c r="F15" s="26">
        <v>824.13830499999995</v>
      </c>
      <c r="G15" s="26">
        <v>0</v>
      </c>
      <c r="H15" s="26">
        <v>713.37514838000004</v>
      </c>
      <c r="I15" s="26">
        <v>0</v>
      </c>
      <c r="J15" s="26">
        <v>207.03297957000001</v>
      </c>
      <c r="K15" s="27">
        <v>0</v>
      </c>
      <c r="L15" s="27">
        <v>0.60690075280613054</v>
      </c>
      <c r="M15" s="27">
        <v>0</v>
      </c>
      <c r="N15" s="27">
        <v>0.17613239183067109</v>
      </c>
    </row>
    <row r="16" spans="1:14" x14ac:dyDescent="0.25">
      <c r="A16" s="5" t="s">
        <v>177</v>
      </c>
      <c r="B16" s="28" t="s">
        <v>120</v>
      </c>
      <c r="C16" s="29">
        <v>0</v>
      </c>
      <c r="D16" s="29">
        <v>76.166668000000001</v>
      </c>
      <c r="E16" s="29">
        <v>0</v>
      </c>
      <c r="F16" s="29">
        <v>45.7</v>
      </c>
      <c r="G16" s="29">
        <v>0</v>
      </c>
      <c r="H16" s="29">
        <v>44.883365909999988</v>
      </c>
      <c r="I16" s="29">
        <v>0</v>
      </c>
      <c r="J16" s="29">
        <v>13.028927380000001</v>
      </c>
      <c r="K16" s="30">
        <v>0</v>
      </c>
      <c r="L16" s="30">
        <v>0.58927831673035769</v>
      </c>
      <c r="M16" s="30">
        <v>0</v>
      </c>
      <c r="N16" s="30">
        <v>0.17105812453289931</v>
      </c>
    </row>
    <row r="17" spans="1:14" x14ac:dyDescent="0.25">
      <c r="A17" s="5" t="s">
        <v>177</v>
      </c>
      <c r="B17" s="28" t="s">
        <v>122</v>
      </c>
      <c r="C17" s="29">
        <v>0</v>
      </c>
      <c r="D17" s="29">
        <v>762.67288299999984</v>
      </c>
      <c r="E17" s="29">
        <v>0</v>
      </c>
      <c r="F17" s="29">
        <v>610.13830499999995</v>
      </c>
      <c r="G17" s="29">
        <v>0</v>
      </c>
      <c r="H17" s="29">
        <v>473.41301901000008</v>
      </c>
      <c r="I17" s="29">
        <v>0</v>
      </c>
      <c r="J17" s="29">
        <v>114.60541334</v>
      </c>
      <c r="K17" s="30">
        <v>0</v>
      </c>
      <c r="L17" s="30">
        <v>0.62072879416902016</v>
      </c>
      <c r="M17" s="30">
        <v>0</v>
      </c>
      <c r="N17" s="30">
        <v>0.15026811086975539</v>
      </c>
    </row>
    <row r="18" spans="1:14" x14ac:dyDescent="0.25">
      <c r="A18" s="5" t="s">
        <v>177</v>
      </c>
      <c r="B18" s="28" t="s">
        <v>119</v>
      </c>
      <c r="C18" s="29">
        <v>0</v>
      </c>
      <c r="D18" s="29">
        <v>336.6</v>
      </c>
      <c r="E18" s="29">
        <v>0</v>
      </c>
      <c r="F18" s="29">
        <v>168.3</v>
      </c>
      <c r="G18" s="29">
        <v>0</v>
      </c>
      <c r="H18" s="29">
        <v>195.07876346</v>
      </c>
      <c r="I18" s="29">
        <v>0</v>
      </c>
      <c r="J18" s="29">
        <v>79.398638850000026</v>
      </c>
      <c r="K18" s="30">
        <v>0</v>
      </c>
      <c r="L18" s="30">
        <v>0.57955663535353541</v>
      </c>
      <c r="M18" s="30">
        <v>0</v>
      </c>
      <c r="N18" s="30">
        <v>0.23588425089126569</v>
      </c>
    </row>
    <row r="19" spans="1:14" x14ac:dyDescent="0.25">
      <c r="A19" s="5" t="s">
        <v>150</v>
      </c>
      <c r="B19" s="25" t="s">
        <v>116</v>
      </c>
      <c r="C19" s="26">
        <v>1564.430014</v>
      </c>
      <c r="D19" s="26">
        <v>0</v>
      </c>
      <c r="E19" s="26">
        <v>1173.3225110000001</v>
      </c>
      <c r="F19" s="26">
        <v>0</v>
      </c>
      <c r="G19" s="26">
        <v>1429.45775847</v>
      </c>
      <c r="H19" s="26">
        <v>0</v>
      </c>
      <c r="I19" s="26">
        <v>741.47818400000017</v>
      </c>
      <c r="J19" s="26">
        <v>0</v>
      </c>
      <c r="K19" s="27">
        <v>0.91372432494765454</v>
      </c>
      <c r="L19" s="27">
        <v>0</v>
      </c>
      <c r="M19" s="27">
        <v>0.47396059738342522</v>
      </c>
      <c r="N19" s="27">
        <v>0</v>
      </c>
    </row>
    <row r="20" spans="1:14" x14ac:dyDescent="0.25">
      <c r="A20" s="5" t="s">
        <v>177</v>
      </c>
      <c r="B20" s="28" t="s">
        <v>122</v>
      </c>
      <c r="C20" s="29">
        <v>1564.430014</v>
      </c>
      <c r="D20" s="29">
        <v>0</v>
      </c>
      <c r="E20" s="29">
        <v>1173.3225110000001</v>
      </c>
      <c r="F20" s="29">
        <v>0</v>
      </c>
      <c r="G20" s="29">
        <v>1429.45775847</v>
      </c>
      <c r="H20" s="29">
        <v>0</v>
      </c>
      <c r="I20" s="29">
        <v>741.47818400000017</v>
      </c>
      <c r="J20" s="29">
        <v>0</v>
      </c>
      <c r="K20" s="30">
        <v>0.91372432494765454</v>
      </c>
      <c r="L20" s="30">
        <v>0</v>
      </c>
      <c r="M20" s="30">
        <v>0.47396059738342522</v>
      </c>
      <c r="N20" s="30">
        <v>0</v>
      </c>
    </row>
    <row r="21" spans="1:14" x14ac:dyDescent="0.25">
      <c r="A21" s="5" t="s">
        <v>150</v>
      </c>
      <c r="B21" s="25" t="s">
        <v>115</v>
      </c>
      <c r="C21" s="26">
        <v>322.5</v>
      </c>
      <c r="D21" s="26">
        <v>0</v>
      </c>
      <c r="E21" s="26">
        <v>320</v>
      </c>
      <c r="F21" s="26">
        <v>0</v>
      </c>
      <c r="G21" s="26">
        <v>322.5</v>
      </c>
      <c r="H21" s="26">
        <v>0</v>
      </c>
      <c r="I21" s="26">
        <v>102.5</v>
      </c>
      <c r="J21" s="26">
        <v>0</v>
      </c>
      <c r="K21" s="27">
        <v>1</v>
      </c>
      <c r="L21" s="27">
        <v>0</v>
      </c>
      <c r="M21" s="27">
        <v>0.31782945736434109</v>
      </c>
      <c r="N21" s="27">
        <v>0</v>
      </c>
    </row>
    <row r="22" spans="1:14" x14ac:dyDescent="0.25">
      <c r="A22" s="5" t="s">
        <v>177</v>
      </c>
      <c r="B22" s="28" t="s">
        <v>120</v>
      </c>
      <c r="C22" s="29">
        <v>27.66</v>
      </c>
      <c r="D22" s="29">
        <v>0</v>
      </c>
      <c r="E22" s="29">
        <v>25.16</v>
      </c>
      <c r="F22" s="29">
        <v>0</v>
      </c>
      <c r="G22" s="29">
        <v>27.66</v>
      </c>
      <c r="H22" s="29">
        <v>0</v>
      </c>
      <c r="I22" s="29">
        <v>5</v>
      </c>
      <c r="J22" s="29">
        <v>0</v>
      </c>
      <c r="K22" s="30">
        <v>1</v>
      </c>
      <c r="L22" s="30">
        <v>0</v>
      </c>
      <c r="M22" s="30">
        <v>0.18076644974692699</v>
      </c>
      <c r="N22" s="30">
        <v>0</v>
      </c>
    </row>
    <row r="23" spans="1:14" x14ac:dyDescent="0.25">
      <c r="A23" s="5" t="s">
        <v>177</v>
      </c>
      <c r="B23" s="28" t="s">
        <v>122</v>
      </c>
      <c r="C23" s="29">
        <v>294.83999999999997</v>
      </c>
      <c r="D23" s="29">
        <v>0</v>
      </c>
      <c r="E23" s="29">
        <v>294.83999999999997</v>
      </c>
      <c r="F23" s="29">
        <v>0</v>
      </c>
      <c r="G23" s="29">
        <v>294.83999999999997</v>
      </c>
      <c r="H23" s="29">
        <v>0</v>
      </c>
      <c r="I23" s="29">
        <v>97.5</v>
      </c>
      <c r="J23" s="29">
        <v>0</v>
      </c>
      <c r="K23" s="30">
        <v>1</v>
      </c>
      <c r="L23" s="30">
        <v>0</v>
      </c>
      <c r="M23" s="30">
        <v>0.3306878306878307</v>
      </c>
      <c r="N23" s="30">
        <v>0</v>
      </c>
    </row>
    <row r="24" spans="1:14" x14ac:dyDescent="0.25">
      <c r="A24" s="5" t="s">
        <v>150</v>
      </c>
      <c r="B24" s="25" t="s">
        <v>114</v>
      </c>
      <c r="C24" s="26">
        <v>353.89208300000001</v>
      </c>
      <c r="D24" s="26">
        <v>338.94844699999999</v>
      </c>
      <c r="E24" s="26">
        <v>258.97633200000001</v>
      </c>
      <c r="F24" s="26">
        <v>211.33633499999999</v>
      </c>
      <c r="G24" s="26">
        <v>183.93639741999999</v>
      </c>
      <c r="H24" s="26">
        <v>29.032723189999999</v>
      </c>
      <c r="I24" s="26">
        <v>104.05858871</v>
      </c>
      <c r="J24" s="26">
        <v>16.041706959999999</v>
      </c>
      <c r="K24" s="27">
        <v>0.5197527897791373</v>
      </c>
      <c r="L24" s="27">
        <v>8.5655277216832915E-2</v>
      </c>
      <c r="M24" s="27">
        <v>0.2940404538803994</v>
      </c>
      <c r="N24" s="27">
        <v>4.7327866824538073E-2</v>
      </c>
    </row>
    <row r="25" spans="1:14" x14ac:dyDescent="0.25">
      <c r="A25" s="5" t="s">
        <v>177</v>
      </c>
      <c r="B25" s="28" t="s">
        <v>120</v>
      </c>
      <c r="C25" s="29">
        <v>15.98128</v>
      </c>
      <c r="D25" s="29">
        <v>15</v>
      </c>
      <c r="E25" s="29">
        <v>7.9906399999999991</v>
      </c>
      <c r="F25" s="29">
        <v>7.5</v>
      </c>
      <c r="G25" s="29">
        <v>0.72219016999999996</v>
      </c>
      <c r="H25" s="29">
        <v>0</v>
      </c>
      <c r="I25" s="29">
        <v>0.11046576</v>
      </c>
      <c r="J25" s="29">
        <v>0</v>
      </c>
      <c r="K25" s="30">
        <v>4.5189757641440488E-2</v>
      </c>
      <c r="L25" s="30">
        <v>0</v>
      </c>
      <c r="M25" s="30">
        <v>6.9121972708068432E-3</v>
      </c>
      <c r="N25" s="30">
        <v>0</v>
      </c>
    </row>
    <row r="26" spans="1:14" x14ac:dyDescent="0.25">
      <c r="A26" s="5" t="s">
        <v>177</v>
      </c>
      <c r="B26" s="28" t="s">
        <v>122</v>
      </c>
      <c r="C26" s="29">
        <v>328.12116300000002</v>
      </c>
      <c r="D26" s="29">
        <v>167.44844699999999</v>
      </c>
      <c r="E26" s="29">
        <v>246.09087199999999</v>
      </c>
      <c r="F26" s="29">
        <v>125.58633500000001</v>
      </c>
      <c r="G26" s="29">
        <v>183.11833537000001</v>
      </c>
      <c r="H26" s="29">
        <v>29.032723189999999</v>
      </c>
      <c r="I26" s="29">
        <v>103.88010591</v>
      </c>
      <c r="J26" s="29">
        <v>16.041706959999999</v>
      </c>
      <c r="K26" s="30">
        <v>0.55808145288696298</v>
      </c>
      <c r="L26" s="30">
        <v>0.1733830543677721</v>
      </c>
      <c r="M26" s="30">
        <v>0.31659069156109271</v>
      </c>
      <c r="N26" s="30">
        <v>9.5800870341902905E-2</v>
      </c>
    </row>
    <row r="27" spans="1:14" x14ac:dyDescent="0.25">
      <c r="A27" s="5" t="s">
        <v>177</v>
      </c>
      <c r="B27" s="28" t="s">
        <v>119</v>
      </c>
      <c r="C27" s="29">
        <v>9.7896400000000003</v>
      </c>
      <c r="D27" s="29">
        <v>156.5</v>
      </c>
      <c r="E27" s="29">
        <v>4.8948200000000002</v>
      </c>
      <c r="F27" s="29">
        <v>78.25</v>
      </c>
      <c r="G27" s="29">
        <v>9.5871880000000007E-2</v>
      </c>
      <c r="H27" s="29">
        <v>0</v>
      </c>
      <c r="I27" s="29">
        <v>6.8017040000000001E-2</v>
      </c>
      <c r="J27" s="29">
        <v>0</v>
      </c>
      <c r="K27" s="30">
        <v>9.793197706963689E-3</v>
      </c>
      <c r="L27" s="30">
        <v>0</v>
      </c>
      <c r="M27" s="30">
        <v>6.9478591654034269E-3</v>
      </c>
      <c r="N27" s="30">
        <v>0</v>
      </c>
    </row>
    <row r="28" spans="1:14" x14ac:dyDescent="0.25">
      <c r="A28" s="5" t="s">
        <v>150</v>
      </c>
      <c r="B28" s="25" t="s">
        <v>113</v>
      </c>
      <c r="C28" s="26">
        <v>634.53409399999987</v>
      </c>
      <c r="D28" s="26">
        <v>239.42724100000001</v>
      </c>
      <c r="E28" s="26">
        <v>433.46991400000002</v>
      </c>
      <c r="F28" s="26">
        <v>165.890086</v>
      </c>
      <c r="G28" s="26">
        <v>352.60785016</v>
      </c>
      <c r="H28" s="26">
        <v>97.95932947</v>
      </c>
      <c r="I28" s="26">
        <v>229.14148097</v>
      </c>
      <c r="J28" s="26">
        <v>59.095886919999998</v>
      </c>
      <c r="K28" s="27">
        <v>0.55569567261109232</v>
      </c>
      <c r="L28" s="27">
        <v>0.40914028437557781</v>
      </c>
      <c r="M28" s="27">
        <v>0.3611176816765343</v>
      </c>
      <c r="N28" s="27">
        <v>0.24682190160642581</v>
      </c>
    </row>
    <row r="29" spans="1:14" x14ac:dyDescent="0.25">
      <c r="A29" s="5" t="s">
        <v>177</v>
      </c>
      <c r="B29" s="28" t="s">
        <v>120</v>
      </c>
      <c r="C29" s="29">
        <v>33.488446000000003</v>
      </c>
      <c r="D29" s="29">
        <v>8.8715519999999994</v>
      </c>
      <c r="E29" s="29">
        <v>16.744223000000002</v>
      </c>
      <c r="F29" s="29">
        <v>4.4357759999999997</v>
      </c>
      <c r="G29" s="29">
        <v>15.10545907</v>
      </c>
      <c r="H29" s="29">
        <v>2.888355049999999</v>
      </c>
      <c r="I29" s="29">
        <v>10.37713441</v>
      </c>
      <c r="J29" s="29">
        <v>2.3574697599999999</v>
      </c>
      <c r="K29" s="30">
        <v>0.45106479619866507</v>
      </c>
      <c r="L29" s="30">
        <v>0.32557494449674629</v>
      </c>
      <c r="M29" s="30">
        <v>0.30987207976147962</v>
      </c>
      <c r="N29" s="30">
        <v>0.26573363488147289</v>
      </c>
    </row>
    <row r="30" spans="1:14" x14ac:dyDescent="0.25">
      <c r="A30" s="5" t="s">
        <v>177</v>
      </c>
      <c r="B30" s="28" t="s">
        <v>122</v>
      </c>
      <c r="C30" s="29">
        <v>391.11978199999999</v>
      </c>
      <c r="D30" s="29">
        <v>153.92155299999999</v>
      </c>
      <c r="E30" s="29">
        <v>311.76275800000002</v>
      </c>
      <c r="F30" s="29">
        <v>123.137242</v>
      </c>
      <c r="G30" s="29">
        <v>214.91328374</v>
      </c>
      <c r="H30" s="29">
        <v>55.439187850000003</v>
      </c>
      <c r="I30" s="29">
        <v>144.14027296</v>
      </c>
      <c r="J30" s="29">
        <v>32.559944070000007</v>
      </c>
      <c r="K30" s="30">
        <v>0.54948200942697401</v>
      </c>
      <c r="L30" s="30">
        <v>0.36017819967032172</v>
      </c>
      <c r="M30" s="30">
        <v>0.36853230031714418</v>
      </c>
      <c r="N30" s="30">
        <v>0.21153596384256859</v>
      </c>
    </row>
    <row r="31" spans="1:14" x14ac:dyDescent="0.25">
      <c r="A31" s="5" t="s">
        <v>177</v>
      </c>
      <c r="B31" s="28" t="s">
        <v>119</v>
      </c>
      <c r="C31" s="29">
        <v>209.92586600000001</v>
      </c>
      <c r="D31" s="29">
        <v>76.634135999999998</v>
      </c>
      <c r="E31" s="29">
        <v>104.96293300000001</v>
      </c>
      <c r="F31" s="29">
        <v>38.317067999999999</v>
      </c>
      <c r="G31" s="29">
        <v>122.58910735000001</v>
      </c>
      <c r="H31" s="29">
        <v>39.631786570000003</v>
      </c>
      <c r="I31" s="29">
        <v>74.624073599999988</v>
      </c>
      <c r="J31" s="29">
        <v>24.17847308999999</v>
      </c>
      <c r="K31" s="30">
        <v>0.58396380439369</v>
      </c>
      <c r="L31" s="30">
        <v>0.51715578250924621</v>
      </c>
      <c r="M31" s="30">
        <v>0.35547822201195539</v>
      </c>
      <c r="N31" s="30">
        <v>0.31550526112801741</v>
      </c>
    </row>
    <row r="32" spans="1:14" x14ac:dyDescent="0.25">
      <c r="A32" s="5" t="s">
        <v>150</v>
      </c>
      <c r="B32" s="25" t="s">
        <v>112</v>
      </c>
      <c r="C32" s="26">
        <v>872.39313900000002</v>
      </c>
      <c r="D32" s="26">
        <v>317.29436299999998</v>
      </c>
      <c r="E32" s="26">
        <v>679.19106399999987</v>
      </c>
      <c r="F32" s="26">
        <v>247.05893599999999</v>
      </c>
      <c r="G32" s="26">
        <v>940.97719917999984</v>
      </c>
      <c r="H32" s="26">
        <v>254.34403171000031</v>
      </c>
      <c r="I32" s="26">
        <v>291.78994730999977</v>
      </c>
      <c r="J32" s="26">
        <v>105.2815620099999</v>
      </c>
      <c r="K32" s="27">
        <v>1.0786160013346919</v>
      </c>
      <c r="L32" s="27">
        <v>0.80160274297088707</v>
      </c>
      <c r="M32" s="27">
        <v>0.33447070393569422</v>
      </c>
      <c r="N32" s="27">
        <v>0.33181037637910987</v>
      </c>
    </row>
    <row r="33" spans="1:14" x14ac:dyDescent="0.25">
      <c r="A33" s="5" t="s">
        <v>177</v>
      </c>
      <c r="B33" s="28" t="s">
        <v>120</v>
      </c>
      <c r="C33" s="29">
        <v>93.617231999999987</v>
      </c>
      <c r="D33" s="29">
        <v>33.882769000000003</v>
      </c>
      <c r="E33" s="29">
        <v>56.170338999999998</v>
      </c>
      <c r="F33" s="29">
        <v>20.329661000000002</v>
      </c>
      <c r="G33" s="29">
        <v>93.915579149999971</v>
      </c>
      <c r="H33" s="29">
        <v>45.011379670000032</v>
      </c>
      <c r="I33" s="29">
        <v>26.160135029999999</v>
      </c>
      <c r="J33" s="29">
        <v>19.88560970999999</v>
      </c>
      <c r="K33" s="30">
        <v>1.00318688283798</v>
      </c>
      <c r="L33" s="30">
        <v>1.3284445456627241</v>
      </c>
      <c r="M33" s="30">
        <v>0.2794371770145907</v>
      </c>
      <c r="N33" s="30">
        <v>0.58689446868997008</v>
      </c>
    </row>
    <row r="34" spans="1:14" x14ac:dyDescent="0.25">
      <c r="A34" s="5" t="s">
        <v>177</v>
      </c>
      <c r="B34" s="28" t="s">
        <v>122</v>
      </c>
      <c r="C34" s="29">
        <v>778.77590699999996</v>
      </c>
      <c r="D34" s="29">
        <v>283.41159399999998</v>
      </c>
      <c r="E34" s="29">
        <v>623.02072499999997</v>
      </c>
      <c r="F34" s="29">
        <v>226.729275</v>
      </c>
      <c r="G34" s="29">
        <v>847.06162002999986</v>
      </c>
      <c r="H34" s="29">
        <v>209.33265204000031</v>
      </c>
      <c r="I34" s="29">
        <v>265.62981227999978</v>
      </c>
      <c r="J34" s="29">
        <v>85.395952299999934</v>
      </c>
      <c r="K34" s="30">
        <v>1.087683391866924</v>
      </c>
      <c r="L34" s="30">
        <v>0.73861710837419126</v>
      </c>
      <c r="M34" s="30">
        <v>0.34108632520908211</v>
      </c>
      <c r="N34" s="30">
        <v>0.30131425145578178</v>
      </c>
    </row>
    <row r="35" spans="1:14" x14ac:dyDescent="0.25">
      <c r="A35" s="5" t="s">
        <v>150</v>
      </c>
      <c r="B35" s="25" t="s">
        <v>111</v>
      </c>
      <c r="C35" s="26">
        <v>860.33030900000006</v>
      </c>
      <c r="D35" s="26">
        <v>1872.20544</v>
      </c>
      <c r="E35" s="26">
        <v>458.46060599999998</v>
      </c>
      <c r="F35" s="26">
        <v>1059.1787469999999</v>
      </c>
      <c r="G35" s="26">
        <v>510.62466554999702</v>
      </c>
      <c r="H35" s="26">
        <v>1339.7202329999991</v>
      </c>
      <c r="I35" s="26">
        <v>347.63672302999998</v>
      </c>
      <c r="J35" s="26">
        <v>807.23126024999965</v>
      </c>
      <c r="K35" s="27">
        <v>0.59352165117083766</v>
      </c>
      <c r="L35" s="27">
        <v>0.71558398687272207</v>
      </c>
      <c r="M35" s="27">
        <v>0.40407355104584608</v>
      </c>
      <c r="N35" s="27">
        <v>0.43116596234759352</v>
      </c>
    </row>
    <row r="36" spans="1:14" x14ac:dyDescent="0.25">
      <c r="A36" s="5" t="s">
        <v>177</v>
      </c>
      <c r="B36" s="28" t="s">
        <v>120</v>
      </c>
      <c r="C36" s="29">
        <v>63.56888</v>
      </c>
      <c r="D36" s="29">
        <v>111.11913</v>
      </c>
      <c r="E36" s="29">
        <v>31.78444</v>
      </c>
      <c r="F36" s="29">
        <v>65.115560000000002</v>
      </c>
      <c r="G36" s="29">
        <v>33.238920440000001</v>
      </c>
      <c r="H36" s="29">
        <v>58.355348710000023</v>
      </c>
      <c r="I36" s="29">
        <v>25.266569669999971</v>
      </c>
      <c r="J36" s="29">
        <v>29.51516312</v>
      </c>
      <c r="K36" s="30">
        <v>0.52288038486756416</v>
      </c>
      <c r="L36" s="30">
        <v>0.52516023757565422</v>
      </c>
      <c r="M36" s="30">
        <v>0.39746759216144711</v>
      </c>
      <c r="N36" s="30">
        <v>0.26561729847956872</v>
      </c>
    </row>
    <row r="37" spans="1:14" x14ac:dyDescent="0.25">
      <c r="A37" s="5" t="s">
        <v>177</v>
      </c>
      <c r="B37" s="28" t="s">
        <v>122</v>
      </c>
      <c r="C37" s="29">
        <v>565.90902699999992</v>
      </c>
      <c r="D37" s="29">
        <v>1333.751006</v>
      </c>
      <c r="E37" s="29">
        <v>311.24996499999997</v>
      </c>
      <c r="F37" s="29">
        <v>780.39553499999988</v>
      </c>
      <c r="G37" s="29">
        <v>247.09405242999799</v>
      </c>
      <c r="H37" s="29">
        <v>916.38576608999847</v>
      </c>
      <c r="I37" s="29">
        <v>153.80346011</v>
      </c>
      <c r="J37" s="29">
        <v>511.6595562499997</v>
      </c>
      <c r="K37" s="30">
        <v>0.43663210982849032</v>
      </c>
      <c r="L37" s="30">
        <v>0.68707409551524534</v>
      </c>
      <c r="M37" s="30">
        <v>0.2717812453449342</v>
      </c>
      <c r="N37" s="30">
        <v>0.38362449508810331</v>
      </c>
    </row>
    <row r="38" spans="1:14" x14ac:dyDescent="0.25">
      <c r="A38" s="5" t="s">
        <v>177</v>
      </c>
      <c r="B38" s="28" t="s">
        <v>119</v>
      </c>
      <c r="C38" s="29">
        <v>230.85240200000001</v>
      </c>
      <c r="D38" s="29">
        <v>427.33530400000001</v>
      </c>
      <c r="E38" s="29">
        <v>115.42620100000001</v>
      </c>
      <c r="F38" s="29">
        <v>213.667652</v>
      </c>
      <c r="G38" s="29">
        <v>230.29169267999899</v>
      </c>
      <c r="H38" s="29">
        <v>364.9791182000003</v>
      </c>
      <c r="I38" s="29">
        <v>168.5666932500001</v>
      </c>
      <c r="J38" s="29">
        <v>266.05654087999989</v>
      </c>
      <c r="K38" s="30">
        <v>0.99757113499732619</v>
      </c>
      <c r="L38" s="30">
        <v>0.85408136136582891</v>
      </c>
      <c r="M38" s="30">
        <v>0.73019250304356842</v>
      </c>
      <c r="N38" s="30">
        <v>0.62259433842610856</v>
      </c>
    </row>
    <row r="39" spans="1:14" x14ac:dyDescent="0.25">
      <c r="A39" s="5" t="s">
        <v>150</v>
      </c>
      <c r="B39" s="25" t="s">
        <v>110</v>
      </c>
      <c r="C39" s="26">
        <v>0</v>
      </c>
      <c r="D39" s="26">
        <v>1806.0871629999999</v>
      </c>
      <c r="E39" s="26">
        <v>0</v>
      </c>
      <c r="F39" s="26">
        <v>1154.712442</v>
      </c>
      <c r="G39" s="26">
        <v>0</v>
      </c>
      <c r="H39" s="26">
        <v>1050.7648899599999</v>
      </c>
      <c r="I39" s="26">
        <v>0</v>
      </c>
      <c r="J39" s="26">
        <v>485.93333634999999</v>
      </c>
      <c r="K39" s="27">
        <v>0</v>
      </c>
      <c r="L39" s="27">
        <v>0.58179079697052227</v>
      </c>
      <c r="M39" s="27">
        <v>0</v>
      </c>
      <c r="N39" s="27">
        <v>0.26905309240050218</v>
      </c>
    </row>
    <row r="40" spans="1:14" x14ac:dyDescent="0.25">
      <c r="A40" s="5" t="s">
        <v>177</v>
      </c>
      <c r="B40" s="28" t="s">
        <v>120</v>
      </c>
      <c r="C40" s="29">
        <v>0</v>
      </c>
      <c r="D40" s="29">
        <v>53.876209000000003</v>
      </c>
      <c r="E40" s="29">
        <v>0</v>
      </c>
      <c r="F40" s="29">
        <v>32.325723999999987</v>
      </c>
      <c r="G40" s="29">
        <v>0</v>
      </c>
      <c r="H40" s="29">
        <v>44.001172469999993</v>
      </c>
      <c r="I40" s="29">
        <v>0</v>
      </c>
      <c r="J40" s="29">
        <v>30.212472500000001</v>
      </c>
      <c r="K40" s="30">
        <v>0</v>
      </c>
      <c r="L40" s="30">
        <v>0.81670877158413269</v>
      </c>
      <c r="M40" s="30">
        <v>0</v>
      </c>
      <c r="N40" s="30">
        <v>0.56077576839157339</v>
      </c>
    </row>
    <row r="41" spans="1:14" x14ac:dyDescent="0.25">
      <c r="A41" s="5" t="s">
        <v>177</v>
      </c>
      <c r="B41" s="28" t="s">
        <v>122</v>
      </c>
      <c r="C41" s="29">
        <v>0</v>
      </c>
      <c r="D41" s="29">
        <v>1641.8749419999999</v>
      </c>
      <c r="E41" s="29">
        <v>0</v>
      </c>
      <c r="F41" s="29">
        <v>1067.2187120000001</v>
      </c>
      <c r="G41" s="29">
        <v>0</v>
      </c>
      <c r="H41" s="29">
        <v>948.26476824999963</v>
      </c>
      <c r="I41" s="29">
        <v>0</v>
      </c>
      <c r="J41" s="29">
        <v>424.63161722999979</v>
      </c>
      <c r="K41" s="30">
        <v>0</v>
      </c>
      <c r="L41" s="30">
        <v>0.57754993635197316</v>
      </c>
      <c r="M41" s="30">
        <v>0</v>
      </c>
      <c r="N41" s="30">
        <v>0.25862604170860171</v>
      </c>
    </row>
    <row r="42" spans="1:14" x14ac:dyDescent="0.25">
      <c r="A42" s="5" t="s">
        <v>177</v>
      </c>
      <c r="B42" s="28" t="s">
        <v>119</v>
      </c>
      <c r="C42" s="29">
        <v>0</v>
      </c>
      <c r="D42" s="29">
        <v>110.336012</v>
      </c>
      <c r="E42" s="29">
        <v>0</v>
      </c>
      <c r="F42" s="29">
        <v>55.168005999999991</v>
      </c>
      <c r="G42" s="29">
        <v>0</v>
      </c>
      <c r="H42" s="29">
        <v>58.498949240000002</v>
      </c>
      <c r="I42" s="29">
        <v>0</v>
      </c>
      <c r="J42" s="29">
        <v>31.089246620000001</v>
      </c>
      <c r="K42" s="30">
        <v>0</v>
      </c>
      <c r="L42" s="30">
        <v>0.53018908495623351</v>
      </c>
      <c r="M42" s="30">
        <v>0</v>
      </c>
      <c r="N42" s="30">
        <v>0.28176880835606061</v>
      </c>
    </row>
    <row r="43" spans="1:14" x14ac:dyDescent="0.25">
      <c r="A43" s="5" t="s">
        <v>150</v>
      </c>
      <c r="B43" s="25" t="s">
        <v>109</v>
      </c>
      <c r="C43" s="26">
        <v>0</v>
      </c>
      <c r="D43" s="26">
        <v>2819.3585090000001</v>
      </c>
      <c r="E43" s="26">
        <v>0</v>
      </c>
      <c r="F43" s="26">
        <v>2173.3178029999999</v>
      </c>
      <c r="G43" s="26">
        <v>0</v>
      </c>
      <c r="H43" s="26">
        <v>1488.5247779500121</v>
      </c>
      <c r="I43" s="26">
        <v>0</v>
      </c>
      <c r="J43" s="26">
        <v>1266.7515686400361</v>
      </c>
      <c r="K43" s="27">
        <v>0</v>
      </c>
      <c r="L43" s="27">
        <v>0.52796576710564469</v>
      </c>
      <c r="M43" s="27">
        <v>0</v>
      </c>
      <c r="N43" s="27">
        <v>0.44930489137734408</v>
      </c>
    </row>
    <row r="44" spans="1:14" x14ac:dyDescent="0.25">
      <c r="A44" s="5" t="s">
        <v>177</v>
      </c>
      <c r="B44" s="28" t="s">
        <v>108</v>
      </c>
      <c r="C44" s="29">
        <v>0</v>
      </c>
      <c r="D44" s="29">
        <v>2819.3585090000001</v>
      </c>
      <c r="E44" s="29">
        <v>0</v>
      </c>
      <c r="F44" s="29">
        <v>2173.3178029999999</v>
      </c>
      <c r="G44" s="29">
        <v>0</v>
      </c>
      <c r="H44" s="29">
        <v>1488.5247779500121</v>
      </c>
      <c r="I44" s="29">
        <v>0</v>
      </c>
      <c r="J44" s="29">
        <v>1266.7515686400361</v>
      </c>
      <c r="K44" s="30">
        <v>0</v>
      </c>
      <c r="L44" s="30">
        <v>0.52796576710564469</v>
      </c>
      <c r="M44" s="30">
        <v>0</v>
      </c>
      <c r="N44" s="30">
        <v>0.44930489137734408</v>
      </c>
    </row>
    <row r="45" spans="1:14" x14ac:dyDescent="0.25">
      <c r="A45" s="5" t="s">
        <v>176</v>
      </c>
      <c r="B45" s="8" t="s">
        <v>107</v>
      </c>
      <c r="C45" s="9">
        <v>8828.658582</v>
      </c>
      <c r="D45" s="9">
        <v>8982.2443889999995</v>
      </c>
      <c r="E45" s="9">
        <v>6317.0009450000016</v>
      </c>
      <c r="F45" s="9">
        <v>6144.5819490000003</v>
      </c>
      <c r="G45" s="9">
        <v>6714.717454089996</v>
      </c>
      <c r="H45" s="9">
        <v>5157.8461507700104</v>
      </c>
      <c r="I45" s="9">
        <v>3113.7932710300001</v>
      </c>
      <c r="J45" s="9">
        <v>3037.145309250036</v>
      </c>
      <c r="K45" s="11">
        <v>0.76055919387120274</v>
      </c>
      <c r="L45" s="11">
        <v>0.57422687775969516</v>
      </c>
      <c r="M45" s="11">
        <v>0.35269154901724792</v>
      </c>
      <c r="N45" s="11">
        <v>0.33812766361260888</v>
      </c>
    </row>
    <row r="46" spans="1:14" x14ac:dyDescent="0.25">
      <c r="A46" s="5" t="s">
        <v>149</v>
      </c>
      <c r="B46" s="31" t="s">
        <v>106</v>
      </c>
      <c r="C46" s="23">
        <v>504.317296</v>
      </c>
      <c r="D46" s="23">
        <v>318.50571200000002</v>
      </c>
      <c r="E46" s="23">
        <v>263.41703200000001</v>
      </c>
      <c r="F46" s="23">
        <v>186.97675100000001</v>
      </c>
      <c r="G46" s="23">
        <v>399.11313064999979</v>
      </c>
      <c r="H46" s="23">
        <v>204.69379154000001</v>
      </c>
      <c r="I46" s="23">
        <v>198.0509616999999</v>
      </c>
      <c r="J46" s="23">
        <v>99.693108729999992</v>
      </c>
      <c r="K46" s="24">
        <v>0.79139290644118587</v>
      </c>
      <c r="L46" s="24">
        <v>0.64266913850512053</v>
      </c>
      <c r="M46" s="24">
        <v>0.39271102393442392</v>
      </c>
      <c r="N46" s="24">
        <v>0.31300257726618103</v>
      </c>
    </row>
    <row r="47" spans="1:14" x14ac:dyDescent="0.25">
      <c r="A47" s="5" t="s">
        <v>149</v>
      </c>
      <c r="B47" s="31" t="s">
        <v>105</v>
      </c>
      <c r="C47" s="23">
        <v>7724.4212039999984</v>
      </c>
      <c r="D47" s="23">
        <v>4685.5523560000001</v>
      </c>
      <c r="E47" s="23">
        <v>5753.6238720000001</v>
      </c>
      <c r="F47" s="23">
        <v>3204.8734889999992</v>
      </c>
      <c r="G47" s="23">
        <v>5906.4184353099972</v>
      </c>
      <c r="H47" s="23">
        <v>2781.6484537499991</v>
      </c>
      <c r="I47" s="23">
        <v>2651.1639217899992</v>
      </c>
      <c r="J47" s="23">
        <v>1257.34167862</v>
      </c>
      <c r="K47" s="24">
        <v>0.76464220157381224</v>
      </c>
      <c r="L47" s="24">
        <v>0.59366500305732539</v>
      </c>
      <c r="M47" s="24">
        <v>0.34321845634429232</v>
      </c>
      <c r="N47" s="24">
        <v>0.26834438783080361</v>
      </c>
    </row>
    <row r="48" spans="1:14" x14ac:dyDescent="0.25">
      <c r="A48" s="5" t="s">
        <v>149</v>
      </c>
      <c r="B48" s="31" t="s">
        <v>104</v>
      </c>
      <c r="C48" s="23">
        <v>599.92008199999998</v>
      </c>
      <c r="D48" s="23">
        <v>1158.827812</v>
      </c>
      <c r="E48" s="23">
        <v>299.96004099999999</v>
      </c>
      <c r="F48" s="23">
        <v>579.413906</v>
      </c>
      <c r="G48" s="23">
        <v>409.18588812999889</v>
      </c>
      <c r="H48" s="23">
        <v>682.97912753000037</v>
      </c>
      <c r="I48" s="23">
        <v>264.57838754000011</v>
      </c>
      <c r="J48" s="23">
        <v>413.35895326000002</v>
      </c>
      <c r="K48" s="24">
        <v>0.68206732931137148</v>
      </c>
      <c r="L48" s="24">
        <v>0.58937067306941748</v>
      </c>
      <c r="M48" s="24">
        <v>0.44102272198982673</v>
      </c>
      <c r="N48" s="24">
        <v>0.35670437745758898</v>
      </c>
    </row>
    <row r="49" spans="1:14" x14ac:dyDescent="0.25">
      <c r="A49" s="5" t="s">
        <v>149</v>
      </c>
      <c r="B49" s="31" t="s">
        <v>103</v>
      </c>
      <c r="C49" s="23">
        <v>0</v>
      </c>
      <c r="D49" s="23">
        <v>2819.3585090000001</v>
      </c>
      <c r="E49" s="23">
        <v>0</v>
      </c>
      <c r="F49" s="23">
        <v>2173.3178029999999</v>
      </c>
      <c r="G49" s="23">
        <v>0</v>
      </c>
      <c r="H49" s="23">
        <v>1488.5247779500121</v>
      </c>
      <c r="I49" s="23">
        <v>0</v>
      </c>
      <c r="J49" s="23">
        <v>1266.7515686400361</v>
      </c>
      <c r="K49" s="24">
        <v>0</v>
      </c>
      <c r="L49" s="24">
        <v>0.52796576710564469</v>
      </c>
      <c r="M49" s="24">
        <v>0</v>
      </c>
      <c r="N49" s="24">
        <v>0.44930489137734408</v>
      </c>
    </row>
    <row r="51" spans="1:14" x14ac:dyDescent="0.25">
      <c r="C51" s="44"/>
      <c r="E51" s="44"/>
    </row>
    <row r="52" spans="1:14" x14ac:dyDescent="0.25">
      <c r="C52" s="44"/>
      <c r="D52" s="44"/>
      <c r="E52" s="44"/>
      <c r="F52" s="44"/>
    </row>
    <row r="53" spans="1:14" x14ac:dyDescent="0.25">
      <c r="C53" s="45"/>
      <c r="D53" s="45"/>
      <c r="E53" s="45"/>
      <c r="F53" s="45"/>
      <c r="G53" s="47"/>
      <c r="H53" s="47"/>
    </row>
    <row r="55" spans="1:14" x14ac:dyDescent="0.25">
      <c r="C55" s="44"/>
      <c r="D55" s="44"/>
      <c r="E55" s="44"/>
      <c r="F55" s="44"/>
    </row>
    <row r="56" spans="1:14" x14ac:dyDescent="0.25">
      <c r="C56" s="44"/>
      <c r="D56" s="44"/>
      <c r="E56" s="44"/>
      <c r="F56" s="44"/>
    </row>
    <row r="57" spans="1:14" x14ac:dyDescent="0.25">
      <c r="C57" s="44"/>
      <c r="D57" s="44"/>
      <c r="E57" s="44"/>
      <c r="F57" s="44"/>
    </row>
    <row r="58" spans="1:14" x14ac:dyDescent="0.25">
      <c r="C58" s="44"/>
      <c r="D58" s="44"/>
      <c r="E58" s="44"/>
      <c r="F58" s="44"/>
    </row>
  </sheetData>
  <mergeCells count="9">
    <mergeCell ref="M3:N3"/>
    <mergeCell ref="B1:N1"/>
    <mergeCell ref="B2:N2"/>
    <mergeCell ref="B3:B4"/>
    <mergeCell ref="C3:D3"/>
    <mergeCell ref="E3:F3"/>
    <mergeCell ref="G3:H3"/>
    <mergeCell ref="I3:J3"/>
    <mergeCell ref="K3:L3"/>
  </mergeCell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18"/>
  <sheetViews>
    <sheetView topLeftCell="B1" zoomScaleNormal="100" workbookViewId="0">
      <selection activeCell="C4" sqref="C4:H15"/>
    </sheetView>
  </sheetViews>
  <sheetFormatPr defaultColWidth="11" defaultRowHeight="15.75" x14ac:dyDescent="0.25"/>
  <cols>
    <col min="1" max="1" width="15.625" hidden="1" customWidth="1"/>
    <col min="2" max="2" width="56.875" customWidth="1"/>
    <col min="3" max="8" width="16.875" customWidth="1"/>
  </cols>
  <sheetData>
    <row r="1" spans="1:8" x14ac:dyDescent="0.25">
      <c r="B1" s="66" t="s">
        <v>188</v>
      </c>
      <c r="C1" s="66"/>
      <c r="D1" s="66"/>
      <c r="E1" s="66"/>
      <c r="F1" s="66"/>
      <c r="G1" s="66"/>
      <c r="H1" s="66"/>
    </row>
    <row r="2" spans="1:8" x14ac:dyDescent="0.25">
      <c r="B2" s="67" t="s">
        <v>17</v>
      </c>
      <c r="C2" s="67"/>
      <c r="D2" s="67"/>
      <c r="E2" s="67"/>
      <c r="F2" s="67"/>
      <c r="G2" s="67"/>
      <c r="H2" s="67"/>
    </row>
    <row r="3" spans="1:8" ht="25.5" x14ac:dyDescent="0.25">
      <c r="B3" s="4" t="s">
        <v>12</v>
      </c>
      <c r="C3" s="3" t="s">
        <v>5</v>
      </c>
      <c r="D3" s="3" t="s">
        <v>19</v>
      </c>
      <c r="E3" s="3" t="s">
        <v>6</v>
      </c>
      <c r="F3" s="3" t="s">
        <v>7</v>
      </c>
      <c r="G3" s="3" t="s">
        <v>8</v>
      </c>
      <c r="H3" s="3" t="s">
        <v>9</v>
      </c>
    </row>
    <row r="4" spans="1:8" x14ac:dyDescent="0.25">
      <c r="A4" s="5" t="s">
        <v>177</v>
      </c>
      <c r="B4" s="6" t="s">
        <v>162</v>
      </c>
      <c r="C4" s="7">
        <v>1169.3485700000001</v>
      </c>
      <c r="D4" s="7">
        <v>882.56580699999995</v>
      </c>
      <c r="E4" s="7">
        <v>1998.1746128100001</v>
      </c>
      <c r="F4" s="7">
        <v>703.01998871999945</v>
      </c>
      <c r="G4" s="10">
        <f>E4/C4</f>
        <v>1.708792967361306</v>
      </c>
      <c r="H4" s="10">
        <f>F4/C4</f>
        <v>0.60120652366299931</v>
      </c>
    </row>
    <row r="5" spans="1:8" ht="25.5" x14ac:dyDescent="0.25">
      <c r="A5" s="5" t="s">
        <v>177</v>
      </c>
      <c r="B5" s="6" t="s">
        <v>161</v>
      </c>
      <c r="C5" s="7">
        <v>378.83277599999991</v>
      </c>
      <c r="D5" s="7">
        <v>271.36192799999992</v>
      </c>
      <c r="E5" s="7">
        <v>318.27344412999997</v>
      </c>
      <c r="F5" s="7">
        <v>171.66878159000009</v>
      </c>
      <c r="G5" s="10">
        <f t="shared" ref="G5:G15" si="0">E5/C5</f>
        <v>0.84014231157760233</v>
      </c>
      <c r="H5" s="10">
        <f t="shared" ref="H5:H15" si="1">F5/C5</f>
        <v>0.45315187192250794</v>
      </c>
    </row>
    <row r="6" spans="1:8" ht="38.25" x14ac:dyDescent="0.25">
      <c r="A6" s="5" t="s">
        <v>177</v>
      </c>
      <c r="B6" s="6" t="s">
        <v>160</v>
      </c>
      <c r="C6" s="7">
        <v>3288.060203</v>
      </c>
      <c r="D6" s="7">
        <v>2398.4161159999999</v>
      </c>
      <c r="E6" s="7">
        <v>1238.8701201900001</v>
      </c>
      <c r="F6" s="7">
        <v>515.19672945000002</v>
      </c>
      <c r="G6" s="10">
        <f t="shared" si="0"/>
        <v>0.37677841757874897</v>
      </c>
      <c r="H6" s="10">
        <f t="shared" si="1"/>
        <v>0.15668713394600822</v>
      </c>
    </row>
    <row r="7" spans="1:8" ht="25.5" x14ac:dyDescent="0.25">
      <c r="A7" s="5" t="s">
        <v>177</v>
      </c>
      <c r="B7" s="6" t="s">
        <v>159</v>
      </c>
      <c r="C7" s="7">
        <v>439.24974700000001</v>
      </c>
      <c r="D7" s="7">
        <v>308.02485799999999</v>
      </c>
      <c r="E7" s="7">
        <v>553.95490656000004</v>
      </c>
      <c r="F7" s="7">
        <v>262.0299123399999</v>
      </c>
      <c r="G7" s="10">
        <f t="shared" si="0"/>
        <v>1.2611388175939007</v>
      </c>
      <c r="H7" s="10">
        <f t="shared" si="1"/>
        <v>0.59653970009002621</v>
      </c>
    </row>
    <row r="8" spans="1:8" x14ac:dyDescent="0.25">
      <c r="A8" s="5" t="s">
        <v>177</v>
      </c>
      <c r="B8" s="6" t="s">
        <v>157</v>
      </c>
      <c r="C8" s="7">
        <v>360.22722399999998</v>
      </c>
      <c r="D8" s="7">
        <v>270.17041799999998</v>
      </c>
      <c r="E8" s="7">
        <v>181.97148211000001</v>
      </c>
      <c r="F8" s="7">
        <v>130.1898472</v>
      </c>
      <c r="G8" s="10">
        <f t="shared" si="0"/>
        <v>0.50515749500931673</v>
      </c>
      <c r="H8" s="10">
        <f t="shared" si="1"/>
        <v>0.3614103502626998</v>
      </c>
    </row>
    <row r="9" spans="1:8" ht="25.5" x14ac:dyDescent="0.25">
      <c r="A9" s="5" t="s">
        <v>177</v>
      </c>
      <c r="B9" s="6" t="s">
        <v>156</v>
      </c>
      <c r="C9" s="7">
        <v>1512.8966809999999</v>
      </c>
      <c r="D9" s="7">
        <v>1134.672511</v>
      </c>
      <c r="E9" s="7">
        <v>1391.62379704</v>
      </c>
      <c r="F9" s="7">
        <v>723.75781099000005</v>
      </c>
      <c r="G9" s="10">
        <f t="shared" si="0"/>
        <v>0.91984060413177682</v>
      </c>
      <c r="H9" s="10">
        <f t="shared" si="1"/>
        <v>0.47839209384186632</v>
      </c>
    </row>
    <row r="10" spans="1:8" ht="25.5" x14ac:dyDescent="0.25">
      <c r="A10" s="5" t="s">
        <v>177</v>
      </c>
      <c r="B10" s="6" t="s">
        <v>155</v>
      </c>
      <c r="C10" s="7">
        <v>4193.2485560000005</v>
      </c>
      <c r="D10" s="7">
        <v>3054.1657710000022</v>
      </c>
      <c r="E10" s="7">
        <v>2308.1904745000111</v>
      </c>
      <c r="F10" s="7">
        <v>1621.7949532100361</v>
      </c>
      <c r="G10" s="10">
        <f t="shared" si="0"/>
        <v>0.5504540080738326</v>
      </c>
      <c r="H10" s="10">
        <f t="shared" si="1"/>
        <v>0.38676337249063275</v>
      </c>
    </row>
    <row r="11" spans="1:8" ht="25.5" x14ac:dyDescent="0.25">
      <c r="A11" s="5" t="s">
        <v>177</v>
      </c>
      <c r="B11" s="6" t="s">
        <v>154</v>
      </c>
      <c r="C11" s="7">
        <v>1908.023244</v>
      </c>
      <c r="D11" s="7">
        <v>1308.9952370000001</v>
      </c>
      <c r="E11" s="7">
        <v>869.57343485000013</v>
      </c>
      <c r="F11" s="7">
        <v>331.39019252999998</v>
      </c>
      <c r="G11" s="10">
        <f t="shared" si="0"/>
        <v>0.45574572405471186</v>
      </c>
      <c r="H11" s="10">
        <f t="shared" si="1"/>
        <v>0.17368247141228221</v>
      </c>
    </row>
    <row r="12" spans="1:8" ht="25.5" x14ac:dyDescent="0.25">
      <c r="A12" s="5" t="s">
        <v>177</v>
      </c>
      <c r="B12" s="6" t="s">
        <v>153</v>
      </c>
      <c r="C12" s="7">
        <v>2976.9022169999989</v>
      </c>
      <c r="D12" s="7">
        <v>1742.466300999999</v>
      </c>
      <c r="E12" s="7">
        <v>2060.4427509599959</v>
      </c>
      <c r="F12" s="7">
        <v>1250.4518727899999</v>
      </c>
      <c r="G12" s="10">
        <f t="shared" si="0"/>
        <v>0.69214324178791009</v>
      </c>
      <c r="H12" s="10">
        <f t="shared" si="1"/>
        <v>0.42005137610806531</v>
      </c>
    </row>
    <row r="13" spans="1:8" ht="25.5" x14ac:dyDescent="0.25">
      <c r="A13" s="5" t="s">
        <v>177</v>
      </c>
      <c r="B13" s="6" t="s">
        <v>152</v>
      </c>
      <c r="C13" s="7">
        <v>952.15503399999977</v>
      </c>
      <c r="D13" s="7">
        <v>670.26778800000022</v>
      </c>
      <c r="E13" s="7">
        <v>485.45547681999989</v>
      </c>
      <c r="F13" s="7">
        <v>227.59421886000001</v>
      </c>
      <c r="G13" s="10">
        <f t="shared" si="0"/>
        <v>0.50984919418070318</v>
      </c>
      <c r="H13" s="10">
        <f t="shared" si="1"/>
        <v>0.23903063128687935</v>
      </c>
    </row>
    <row r="14" spans="1:8" x14ac:dyDescent="0.25">
      <c r="A14" s="5" t="s">
        <v>177</v>
      </c>
      <c r="B14" s="6" t="s">
        <v>142</v>
      </c>
      <c r="C14" s="7">
        <v>631.95871899999986</v>
      </c>
      <c r="D14" s="7">
        <v>420.476159</v>
      </c>
      <c r="E14" s="7">
        <v>466.03310488999989</v>
      </c>
      <c r="F14" s="7">
        <v>213.8442725999999</v>
      </c>
      <c r="G14" s="10">
        <f t="shared" si="0"/>
        <v>0.73744232159252798</v>
      </c>
      <c r="H14" s="10">
        <f t="shared" si="1"/>
        <v>0.33838329335559014</v>
      </c>
    </row>
    <row r="15" spans="1:8" ht="15.6" customHeight="1" x14ac:dyDescent="0.25">
      <c r="A15" s="5" t="s">
        <v>176</v>
      </c>
      <c r="B15" s="8" t="s">
        <v>145</v>
      </c>
      <c r="C15" s="15">
        <f>SUM(C4:C14)</f>
        <v>17810.902971</v>
      </c>
      <c r="D15" s="15">
        <f>SUM(D4:D14)</f>
        <v>12461.582893999999</v>
      </c>
      <c r="E15" s="15">
        <v>11872.56360486001</v>
      </c>
      <c r="F15" s="15">
        <v>6150.9385802800361</v>
      </c>
      <c r="G15" s="16">
        <f t="shared" si="0"/>
        <v>0.66658965152924088</v>
      </c>
      <c r="H15" s="16">
        <f t="shared" si="1"/>
        <v>0.34534681314558247</v>
      </c>
    </row>
    <row r="17" spans="3:6" x14ac:dyDescent="0.25">
      <c r="C17" s="45"/>
      <c r="D17" s="45"/>
      <c r="E17" s="45"/>
      <c r="F17" s="45"/>
    </row>
    <row r="18" spans="3:6" x14ac:dyDescent="0.25">
      <c r="C18" s="44"/>
      <c r="D18" s="44"/>
    </row>
  </sheetData>
  <mergeCells count="2">
    <mergeCell ref="B1:H1"/>
    <mergeCell ref="B2:H2"/>
  </mergeCell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25"/>
  <sheetViews>
    <sheetView topLeftCell="B1" zoomScaleNormal="100" workbookViewId="0">
      <selection activeCell="F28" sqref="F28"/>
    </sheetView>
  </sheetViews>
  <sheetFormatPr defaultColWidth="11" defaultRowHeight="15.75" x14ac:dyDescent="0.25"/>
  <cols>
    <col min="1" max="1" width="15.625" hidden="1" customWidth="1"/>
    <col min="2" max="2" width="28.875" customWidth="1"/>
    <col min="3" max="8" width="16.875" customWidth="1"/>
  </cols>
  <sheetData>
    <row r="1" spans="1:8" x14ac:dyDescent="0.25">
      <c r="B1" s="64" t="s">
        <v>27</v>
      </c>
      <c r="C1" s="64"/>
      <c r="D1" s="64"/>
      <c r="E1" s="64"/>
      <c r="F1" s="64"/>
      <c r="G1" s="64"/>
      <c r="H1" s="64"/>
    </row>
    <row r="2" spans="1:8" x14ac:dyDescent="0.25">
      <c r="B2" s="65" t="s">
        <v>25</v>
      </c>
      <c r="C2" s="65"/>
      <c r="D2" s="65"/>
      <c r="E2" s="65"/>
      <c r="F2" s="65"/>
      <c r="G2" s="65"/>
      <c r="H2" s="65"/>
    </row>
    <row r="3" spans="1:8" ht="25.5" x14ac:dyDescent="0.25">
      <c r="B3" s="4" t="s">
        <v>14</v>
      </c>
      <c r="C3" s="3" t="s">
        <v>22</v>
      </c>
      <c r="D3" s="2" t="s">
        <v>19</v>
      </c>
      <c r="E3" s="3" t="s">
        <v>6</v>
      </c>
      <c r="F3" s="3" t="s">
        <v>7</v>
      </c>
      <c r="G3" s="3" t="s">
        <v>8</v>
      </c>
      <c r="H3" s="3" t="s">
        <v>9</v>
      </c>
    </row>
    <row r="4" spans="1:8" x14ac:dyDescent="0.25">
      <c r="A4" s="5" t="s">
        <v>150</v>
      </c>
      <c r="B4" s="25" t="s">
        <v>283</v>
      </c>
      <c r="C4" s="26">
        <v>90.593823999999998</v>
      </c>
      <c r="D4" s="26">
        <v>78.801421999999988</v>
      </c>
      <c r="E4" s="26">
        <f>E5</f>
        <v>12.4556466</v>
      </c>
      <c r="F4" s="26">
        <f>F5</f>
        <v>12.4556466</v>
      </c>
      <c r="G4" s="27">
        <f>E4/C4</f>
        <v>0.13748891535917504</v>
      </c>
      <c r="H4" s="27">
        <f>F4/C4</f>
        <v>0.13748891535917504</v>
      </c>
    </row>
    <row r="5" spans="1:8" x14ac:dyDescent="0.25">
      <c r="A5" s="5" t="s">
        <v>177</v>
      </c>
      <c r="B5" s="28" t="s">
        <v>102</v>
      </c>
      <c r="C5" s="29">
        <v>90.593823999999998</v>
      </c>
      <c r="D5" s="29">
        <v>78.801421999999988</v>
      </c>
      <c r="E5" s="29">
        <v>12.4556466</v>
      </c>
      <c r="F5" s="29">
        <v>12.4556466</v>
      </c>
      <c r="G5" s="30">
        <f t="shared" ref="G5:G23" si="0">E5/C5</f>
        <v>0.13748891535917504</v>
      </c>
      <c r="H5" s="30">
        <f t="shared" ref="H5:H23" si="1">F5/C5</f>
        <v>0.13748891535917504</v>
      </c>
    </row>
    <row r="6" spans="1:8" x14ac:dyDescent="0.25">
      <c r="A6" s="5" t="s">
        <v>150</v>
      </c>
      <c r="B6" s="25" t="s">
        <v>284</v>
      </c>
      <c r="C6" s="26">
        <v>115.794012</v>
      </c>
      <c r="D6" s="26">
        <v>99.156615999999971</v>
      </c>
      <c r="E6" s="26">
        <f>E7+E8</f>
        <v>19.809194159999997</v>
      </c>
      <c r="F6" s="26">
        <f>F7+F8</f>
        <v>19.809194159999997</v>
      </c>
      <c r="G6" s="27">
        <f t="shared" si="0"/>
        <v>0.1710726989924142</v>
      </c>
      <c r="H6" s="27">
        <f t="shared" si="1"/>
        <v>0.1710726989924142</v>
      </c>
    </row>
    <row r="7" spans="1:8" x14ac:dyDescent="0.25">
      <c r="A7" s="5" t="s">
        <v>177</v>
      </c>
      <c r="B7" s="28" t="s">
        <v>13</v>
      </c>
      <c r="C7" s="29">
        <v>97.662853999999996</v>
      </c>
      <c r="D7" s="29">
        <v>83.467728999999991</v>
      </c>
      <c r="E7" s="29">
        <v>16.791443049999998</v>
      </c>
      <c r="F7" s="29">
        <v>16.791443049999998</v>
      </c>
      <c r="G7" s="30">
        <f t="shared" si="0"/>
        <v>0.17193274988666621</v>
      </c>
      <c r="H7" s="30">
        <f t="shared" si="1"/>
        <v>0.17193274988666621</v>
      </c>
    </row>
    <row r="8" spans="1:8" x14ac:dyDescent="0.25">
      <c r="A8" s="5" t="s">
        <v>177</v>
      </c>
      <c r="B8" s="28" t="s">
        <v>102</v>
      </c>
      <c r="C8" s="29">
        <v>18.131157999999999</v>
      </c>
      <c r="D8" s="29">
        <v>15.688886999999999</v>
      </c>
      <c r="E8" s="29">
        <v>3.0177511099999994</v>
      </c>
      <c r="F8" s="29">
        <v>3.0177511099999994</v>
      </c>
      <c r="G8" s="30">
        <f t="shared" si="0"/>
        <v>0.16644006466658112</v>
      </c>
      <c r="H8" s="30">
        <f t="shared" si="1"/>
        <v>0.16644006466658112</v>
      </c>
    </row>
    <row r="9" spans="1:8" x14ac:dyDescent="0.25">
      <c r="A9" s="5" t="s">
        <v>150</v>
      </c>
      <c r="B9" s="25" t="s">
        <v>101</v>
      </c>
      <c r="C9" s="26">
        <v>198.80537899999999</v>
      </c>
      <c r="D9" s="26">
        <v>169.70241100000001</v>
      </c>
      <c r="E9" s="26">
        <v>195.30138327</v>
      </c>
      <c r="F9" s="26">
        <v>64.990593399999966</v>
      </c>
      <c r="G9" s="27">
        <f t="shared" si="0"/>
        <v>0.98237474384433032</v>
      </c>
      <c r="H9" s="27">
        <f t="shared" si="1"/>
        <v>0.32690560852480743</v>
      </c>
    </row>
    <row r="10" spans="1:8" x14ac:dyDescent="0.25">
      <c r="A10" s="5" t="s">
        <v>177</v>
      </c>
      <c r="B10" s="28" t="s">
        <v>13</v>
      </c>
      <c r="C10" s="29">
        <v>198.80537899999999</v>
      </c>
      <c r="D10" s="29">
        <v>169.70241100000001</v>
      </c>
      <c r="E10" s="29">
        <v>195.30138327</v>
      </c>
      <c r="F10" s="29">
        <v>64.990593399999966</v>
      </c>
      <c r="G10" s="30">
        <f t="shared" si="0"/>
        <v>0.98237474384433032</v>
      </c>
      <c r="H10" s="30">
        <f t="shared" si="1"/>
        <v>0.32690560852480743</v>
      </c>
    </row>
    <row r="11" spans="1:8" x14ac:dyDescent="0.25">
      <c r="A11" s="5" t="s">
        <v>150</v>
      </c>
      <c r="B11" s="25" t="s">
        <v>100</v>
      </c>
      <c r="C11" s="26">
        <v>115.39017699999999</v>
      </c>
      <c r="D11" s="26">
        <v>100.22146600000001</v>
      </c>
      <c r="E11" s="26">
        <v>78.584084660000002</v>
      </c>
      <c r="F11" s="26">
        <v>10.601269930000001</v>
      </c>
      <c r="G11" s="27">
        <f t="shared" si="0"/>
        <v>0.68102924098989814</v>
      </c>
      <c r="H11" s="27">
        <f t="shared" si="1"/>
        <v>9.1873244375038979E-2</v>
      </c>
    </row>
    <row r="12" spans="1:8" x14ac:dyDescent="0.25">
      <c r="A12" s="5" t="s">
        <v>177</v>
      </c>
      <c r="B12" s="28" t="s">
        <v>13</v>
      </c>
      <c r="C12" s="29">
        <v>115.39017699999999</v>
      </c>
      <c r="D12" s="29">
        <v>100.22146600000001</v>
      </c>
      <c r="E12" s="29">
        <v>78.584084660000002</v>
      </c>
      <c r="F12" s="29">
        <v>10.601269930000001</v>
      </c>
      <c r="G12" s="30">
        <f t="shared" si="0"/>
        <v>0.68102924098989814</v>
      </c>
      <c r="H12" s="30">
        <f t="shared" si="1"/>
        <v>9.1873244375038979E-2</v>
      </c>
    </row>
    <row r="13" spans="1:8" x14ac:dyDescent="0.25">
      <c r="A13" s="5" t="s">
        <v>150</v>
      </c>
      <c r="B13" s="25" t="s">
        <v>99</v>
      </c>
      <c r="C13" s="26">
        <v>92.11818199999999</v>
      </c>
      <c r="D13" s="26">
        <v>77.929953999999995</v>
      </c>
      <c r="E13" s="26">
        <v>7.2854808599999998</v>
      </c>
      <c r="F13" s="26">
        <v>6.859000449999999</v>
      </c>
      <c r="G13" s="27">
        <f t="shared" si="0"/>
        <v>7.9088413403555893E-2</v>
      </c>
      <c r="H13" s="27">
        <f t="shared" si="1"/>
        <v>7.4458704037385359E-2</v>
      </c>
    </row>
    <row r="14" spans="1:8" x14ac:dyDescent="0.25">
      <c r="A14" s="5" t="s">
        <v>177</v>
      </c>
      <c r="B14" s="28" t="s">
        <v>13</v>
      </c>
      <c r="C14" s="29">
        <v>92.11818199999999</v>
      </c>
      <c r="D14" s="29">
        <v>77.929953999999995</v>
      </c>
      <c r="E14" s="29">
        <v>7.2854808599999998</v>
      </c>
      <c r="F14" s="29">
        <v>6.859000449999999</v>
      </c>
      <c r="G14" s="30">
        <f t="shared" si="0"/>
        <v>7.9088413403555893E-2</v>
      </c>
      <c r="H14" s="30">
        <f t="shared" si="1"/>
        <v>7.4458704037385359E-2</v>
      </c>
    </row>
    <row r="15" spans="1:8" x14ac:dyDescent="0.25">
      <c r="A15" s="5" t="s">
        <v>150</v>
      </c>
      <c r="B15" s="25" t="s">
        <v>98</v>
      </c>
      <c r="C15" s="26">
        <v>51.708438000000001</v>
      </c>
      <c r="D15" s="26">
        <v>43.952171</v>
      </c>
      <c r="E15" s="26">
        <v>27.794754910000002</v>
      </c>
      <c r="F15" s="26">
        <v>6.0473555499999998</v>
      </c>
      <c r="G15" s="27">
        <f t="shared" si="0"/>
        <v>0.53752841866930889</v>
      </c>
      <c r="H15" s="27">
        <f t="shared" si="1"/>
        <v>0.11695103901610797</v>
      </c>
    </row>
    <row r="16" spans="1:8" x14ac:dyDescent="0.25">
      <c r="A16" s="5" t="s">
        <v>177</v>
      </c>
      <c r="B16" s="28" t="s">
        <v>13</v>
      </c>
      <c r="C16" s="29">
        <v>51.708438000000001</v>
      </c>
      <c r="D16" s="29">
        <v>43.952171</v>
      </c>
      <c r="E16" s="29">
        <v>27.794754910000002</v>
      </c>
      <c r="F16" s="29">
        <v>6.0473555499999998</v>
      </c>
      <c r="G16" s="30">
        <f t="shared" si="0"/>
        <v>0.53752841866930889</v>
      </c>
      <c r="H16" s="30">
        <f t="shared" si="1"/>
        <v>0.11695103901610797</v>
      </c>
    </row>
    <row r="17" spans="1:8" x14ac:dyDescent="0.25">
      <c r="A17" s="5" t="s">
        <v>150</v>
      </c>
      <c r="B17" s="25" t="s">
        <v>97</v>
      </c>
      <c r="C17" s="26">
        <v>233.770847</v>
      </c>
      <c r="D17" s="26">
        <v>201.35722000000001</v>
      </c>
      <c r="E17" s="26">
        <v>219.38617582000001</v>
      </c>
      <c r="F17" s="26">
        <v>43.00250355</v>
      </c>
      <c r="G17" s="27">
        <f t="shared" si="0"/>
        <v>0.93846678760589852</v>
      </c>
      <c r="H17" s="27">
        <f t="shared" si="1"/>
        <v>0.18395152390409056</v>
      </c>
    </row>
    <row r="18" spans="1:8" x14ac:dyDescent="0.25">
      <c r="A18" s="5" t="s">
        <v>177</v>
      </c>
      <c r="B18" s="28" t="s">
        <v>13</v>
      </c>
      <c r="C18" s="29">
        <v>233.770847</v>
      </c>
      <c r="D18" s="29">
        <v>201.35722000000001</v>
      </c>
      <c r="E18" s="29">
        <v>219.38617582000001</v>
      </c>
      <c r="F18" s="29">
        <v>43.00250355</v>
      </c>
      <c r="G18" s="30">
        <f t="shared" si="0"/>
        <v>0.93846678760589852</v>
      </c>
      <c r="H18" s="30">
        <f t="shared" si="1"/>
        <v>0.18395152390409056</v>
      </c>
    </row>
    <row r="19" spans="1:8" x14ac:dyDescent="0.25">
      <c r="A19" s="5" t="s">
        <v>150</v>
      </c>
      <c r="B19" s="25" t="s">
        <v>96</v>
      </c>
      <c r="C19" s="26">
        <v>92.367154999999997</v>
      </c>
      <c r="D19" s="26">
        <v>82.238866000000002</v>
      </c>
      <c r="E19" s="26">
        <v>100.77380328</v>
      </c>
      <c r="F19" s="26">
        <v>34.167044089999997</v>
      </c>
      <c r="G19" s="27">
        <f t="shared" si="0"/>
        <v>1.0910133941009659</v>
      </c>
      <c r="H19" s="27">
        <f t="shared" si="1"/>
        <v>0.36990469274494814</v>
      </c>
    </row>
    <row r="20" spans="1:8" x14ac:dyDescent="0.25">
      <c r="A20" s="5" t="s">
        <v>177</v>
      </c>
      <c r="B20" s="28" t="s">
        <v>13</v>
      </c>
      <c r="C20" s="29">
        <v>92.367154999999997</v>
      </c>
      <c r="D20" s="29">
        <v>82.238866000000002</v>
      </c>
      <c r="E20" s="29">
        <v>100.77380328</v>
      </c>
      <c r="F20" s="29">
        <v>34.167044089999997</v>
      </c>
      <c r="G20" s="30">
        <f t="shared" si="0"/>
        <v>1.0910133941009659</v>
      </c>
      <c r="H20" s="30">
        <f t="shared" si="1"/>
        <v>0.36990469274494814</v>
      </c>
    </row>
    <row r="21" spans="1:8" x14ac:dyDescent="0.25">
      <c r="A21" s="5" t="s">
        <v>176</v>
      </c>
      <c r="B21" s="8" t="s">
        <v>145</v>
      </c>
      <c r="C21" s="9">
        <v>990.54801400000053</v>
      </c>
      <c r="D21" s="9">
        <v>853.36012599999992</v>
      </c>
      <c r="E21" s="9">
        <f>E22+E23</f>
        <v>661.39052356000002</v>
      </c>
      <c r="F21" s="9">
        <f>F22+F23</f>
        <v>197.93260773</v>
      </c>
      <c r="G21" s="11">
        <f t="shared" si="0"/>
        <v>0.66770163001911753</v>
      </c>
      <c r="H21" s="11">
        <f t="shared" si="1"/>
        <v>0.19982131601144162</v>
      </c>
    </row>
    <row r="22" spans="1:8" x14ac:dyDescent="0.25">
      <c r="A22" s="5" t="s">
        <v>149</v>
      </c>
      <c r="B22" s="31" t="s">
        <v>144</v>
      </c>
      <c r="C22" s="23">
        <v>881.82303200000035</v>
      </c>
      <c r="D22" s="23">
        <v>758.8698169999999</v>
      </c>
      <c r="E22" s="23">
        <f>629.1256828+E7</f>
        <v>645.91712585000005</v>
      </c>
      <c r="F22" s="23">
        <f>165.66776697+F7</f>
        <v>182.45921002</v>
      </c>
      <c r="G22" s="24">
        <f t="shared" si="0"/>
        <v>0.73247930980555265</v>
      </c>
      <c r="H22" s="24">
        <f t="shared" si="1"/>
        <v>0.20691136815306035</v>
      </c>
    </row>
    <row r="23" spans="1:8" x14ac:dyDescent="0.25">
      <c r="A23" s="5" t="s">
        <v>149</v>
      </c>
      <c r="B23" s="31" t="s">
        <v>95</v>
      </c>
      <c r="C23" s="23">
        <v>108.724982</v>
      </c>
      <c r="D23" s="23">
        <v>94.490308999999968</v>
      </c>
      <c r="E23" s="23">
        <f>E8+E5</f>
        <v>15.473397709999999</v>
      </c>
      <c r="F23" s="23">
        <f>F8+F5</f>
        <v>15.473397709999999</v>
      </c>
      <c r="G23" s="24">
        <f t="shared" si="0"/>
        <v>0.14231685694829546</v>
      </c>
      <c r="H23" s="24">
        <f t="shared" si="1"/>
        <v>0.14231685694829546</v>
      </c>
    </row>
    <row r="24" spans="1:8" ht="36" customHeight="1" x14ac:dyDescent="0.25">
      <c r="B24" s="71" t="s">
        <v>282</v>
      </c>
      <c r="C24" s="71"/>
      <c r="D24" s="71"/>
      <c r="E24" s="71"/>
      <c r="F24" s="71"/>
      <c r="G24" s="71"/>
      <c r="H24" s="71"/>
    </row>
    <row r="25" spans="1:8" x14ac:dyDescent="0.25">
      <c r="C25" s="45"/>
      <c r="D25" s="45"/>
      <c r="E25" s="45"/>
      <c r="F25" s="45"/>
      <c r="G25" s="47"/>
      <c r="H25" s="47"/>
    </row>
  </sheetData>
  <mergeCells count="3">
    <mergeCell ref="B1:H1"/>
    <mergeCell ref="B2:H2"/>
    <mergeCell ref="B24:H24"/>
  </mergeCell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38"/>
  <sheetViews>
    <sheetView topLeftCell="B4" zoomScaleNormal="100" workbookViewId="0">
      <selection activeCell="C26" sqref="C26:H34"/>
    </sheetView>
  </sheetViews>
  <sheetFormatPr defaultColWidth="11" defaultRowHeight="15.75" x14ac:dyDescent="0.25"/>
  <cols>
    <col min="1" max="1" width="15.625" hidden="1" customWidth="1"/>
    <col min="2" max="2" width="30.875" customWidth="1"/>
    <col min="3" max="8" width="16.875" customWidth="1"/>
    <col min="10" max="10" width="15.125" bestFit="1" customWidth="1"/>
  </cols>
  <sheetData>
    <row r="1" spans="1:10" x14ac:dyDescent="0.25">
      <c r="B1" s="56" t="s">
        <v>30</v>
      </c>
      <c r="C1" s="56"/>
      <c r="D1" s="56"/>
      <c r="E1" s="56"/>
      <c r="F1" s="56"/>
      <c r="G1" s="56"/>
      <c r="H1" s="56"/>
    </row>
    <row r="2" spans="1:10" x14ac:dyDescent="0.25">
      <c r="B2" s="67" t="s">
        <v>17</v>
      </c>
      <c r="C2" s="67"/>
      <c r="D2" s="67"/>
      <c r="E2" s="67"/>
      <c r="F2" s="67"/>
      <c r="G2" s="67"/>
      <c r="H2" s="67"/>
    </row>
    <row r="3" spans="1:10" ht="25.5" x14ac:dyDescent="0.25">
      <c r="B3" s="4" t="s">
        <v>21</v>
      </c>
      <c r="C3" s="3" t="s">
        <v>22</v>
      </c>
      <c r="D3" s="2" t="s">
        <v>19</v>
      </c>
      <c r="E3" s="3" t="s">
        <v>23</v>
      </c>
      <c r="F3" s="3" t="s">
        <v>24</v>
      </c>
      <c r="G3" s="3" t="s">
        <v>8</v>
      </c>
      <c r="H3" s="3" t="s">
        <v>9</v>
      </c>
    </row>
    <row r="4" spans="1:10" x14ac:dyDescent="0.25">
      <c r="A4" s="5" t="s">
        <v>177</v>
      </c>
      <c r="B4" s="32" t="s">
        <v>94</v>
      </c>
      <c r="C4" s="33">
        <v>361.67207790999998</v>
      </c>
      <c r="D4" s="33">
        <v>155.953</v>
      </c>
      <c r="E4" s="33">
        <v>272.4352753</v>
      </c>
      <c r="F4" s="33">
        <v>272.4352753</v>
      </c>
      <c r="G4" s="34">
        <f>E4/C4</f>
        <v>0.75326598855605864</v>
      </c>
      <c r="H4" s="34">
        <f>F4/C4</f>
        <v>0.75326598855605864</v>
      </c>
      <c r="J4" s="44"/>
    </row>
    <row r="5" spans="1:10" x14ac:dyDescent="0.25">
      <c r="A5" s="5" t="s">
        <v>177</v>
      </c>
      <c r="B5" s="32" t="s">
        <v>93</v>
      </c>
      <c r="C5" s="33">
        <v>1174.3158627</v>
      </c>
      <c r="D5" s="33">
        <v>506.36500000000012</v>
      </c>
      <c r="E5" s="33">
        <v>703.35915851000004</v>
      </c>
      <c r="F5" s="33">
        <v>703.35915851000004</v>
      </c>
      <c r="G5" s="34">
        <f t="shared" ref="G5:G34" si="0">E5/C5</f>
        <v>0.59895227583218447</v>
      </c>
      <c r="H5" s="34">
        <f t="shared" ref="H5:H34" si="1">F5/C5</f>
        <v>0.59895227583218447</v>
      </c>
      <c r="J5" s="44"/>
    </row>
    <row r="6" spans="1:10" x14ac:dyDescent="0.25">
      <c r="A6" s="5" t="s">
        <v>177</v>
      </c>
      <c r="B6" s="32" t="s">
        <v>92</v>
      </c>
      <c r="C6" s="33">
        <v>292.30519480999999</v>
      </c>
      <c r="D6" s="33">
        <v>126.042</v>
      </c>
      <c r="E6" s="33">
        <v>152.05011593999998</v>
      </c>
      <c r="F6" s="33">
        <v>152.05011593999998</v>
      </c>
      <c r="G6" s="34">
        <f t="shared" si="0"/>
        <v>0.5201758936882166</v>
      </c>
      <c r="H6" s="34">
        <f t="shared" si="1"/>
        <v>0.5201758936882166</v>
      </c>
      <c r="J6" s="44"/>
    </row>
    <row r="7" spans="1:10" x14ac:dyDescent="0.25">
      <c r="A7" s="5" t="s">
        <v>177</v>
      </c>
      <c r="B7" s="32" t="s">
        <v>91</v>
      </c>
      <c r="C7" s="33">
        <v>822.29823748000013</v>
      </c>
      <c r="D7" s="33">
        <v>354.57499999999987</v>
      </c>
      <c r="E7" s="33">
        <v>414.14622217000004</v>
      </c>
      <c r="F7" s="33">
        <v>414.14622217000004</v>
      </c>
      <c r="G7" s="34">
        <f t="shared" si="0"/>
        <v>0.50364478882891062</v>
      </c>
      <c r="H7" s="34">
        <f t="shared" si="1"/>
        <v>0.50364478882891062</v>
      </c>
      <c r="J7" s="44"/>
    </row>
    <row r="8" spans="1:10" x14ac:dyDescent="0.25">
      <c r="A8" s="5" t="s">
        <v>177</v>
      </c>
      <c r="B8" s="32" t="s">
        <v>90</v>
      </c>
      <c r="C8" s="33">
        <v>309.65798046000009</v>
      </c>
      <c r="D8" s="33">
        <v>133.09100000000001</v>
      </c>
      <c r="E8" s="33">
        <v>135.04773637</v>
      </c>
      <c r="F8" s="33">
        <v>135.04773637</v>
      </c>
      <c r="G8" s="34">
        <f t="shared" si="0"/>
        <v>0.43611902451015538</v>
      </c>
      <c r="H8" s="34">
        <f t="shared" si="1"/>
        <v>0.43611902451015538</v>
      </c>
      <c r="J8" s="44"/>
    </row>
    <row r="9" spans="1:10" x14ac:dyDescent="0.25">
      <c r="A9" s="5" t="s">
        <v>177</v>
      </c>
      <c r="B9" s="32" t="s">
        <v>89</v>
      </c>
      <c r="C9" s="33">
        <v>1142.6971242899999</v>
      </c>
      <c r="D9" s="33">
        <v>492.73100000000011</v>
      </c>
      <c r="E9" s="33">
        <v>556.49110699000005</v>
      </c>
      <c r="F9" s="33">
        <v>556.49110699000005</v>
      </c>
      <c r="G9" s="34">
        <f t="shared" si="0"/>
        <v>0.48699790623501271</v>
      </c>
      <c r="H9" s="34">
        <f t="shared" si="1"/>
        <v>0.48699790623501271</v>
      </c>
      <c r="J9" s="44"/>
    </row>
    <row r="10" spans="1:10" x14ac:dyDescent="0.25">
      <c r="A10" s="5" t="s">
        <v>177</v>
      </c>
      <c r="B10" s="32" t="s">
        <v>88</v>
      </c>
      <c r="C10" s="33">
        <v>697.21243040999991</v>
      </c>
      <c r="D10" s="33">
        <v>300.63800000000009</v>
      </c>
      <c r="E10" s="33">
        <v>246.46077832</v>
      </c>
      <c r="F10" s="33">
        <v>246.46077832</v>
      </c>
      <c r="G10" s="34">
        <f t="shared" si="0"/>
        <v>0.3534945270196449</v>
      </c>
      <c r="H10" s="34">
        <f t="shared" si="1"/>
        <v>0.3534945270196449</v>
      </c>
      <c r="J10" s="44"/>
    </row>
    <row r="11" spans="1:10" x14ac:dyDescent="0.25">
      <c r="A11" s="5" t="s">
        <v>177</v>
      </c>
      <c r="B11" s="32" t="s">
        <v>87</v>
      </c>
      <c r="C11" s="33">
        <v>1078.93784785</v>
      </c>
      <c r="D11" s="33">
        <v>465.23800000000011</v>
      </c>
      <c r="E11" s="33">
        <v>597.88392136000004</v>
      </c>
      <c r="F11" s="33">
        <v>597.88392136000004</v>
      </c>
      <c r="G11" s="34">
        <f t="shared" si="0"/>
        <v>0.55414120706897396</v>
      </c>
      <c r="H11" s="34">
        <f t="shared" si="1"/>
        <v>0.55414120706897396</v>
      </c>
      <c r="J11" s="44"/>
    </row>
    <row r="12" spans="1:10" x14ac:dyDescent="0.25">
      <c r="A12" s="5" t="s">
        <v>177</v>
      </c>
      <c r="B12" s="32" t="s">
        <v>86</v>
      </c>
      <c r="C12" s="33">
        <v>949.42022263999991</v>
      </c>
      <c r="D12" s="33">
        <v>409.39</v>
      </c>
      <c r="E12" s="33">
        <v>475.06373985000005</v>
      </c>
      <c r="F12" s="33">
        <v>475.06373985000005</v>
      </c>
      <c r="G12" s="34">
        <f t="shared" si="0"/>
        <v>0.5003724678720417</v>
      </c>
      <c r="H12" s="34">
        <f t="shared" si="1"/>
        <v>0.5003724678720417</v>
      </c>
      <c r="J12" s="44"/>
    </row>
    <row r="13" spans="1:10" x14ac:dyDescent="0.25">
      <c r="A13" s="5" t="s">
        <v>177</v>
      </c>
      <c r="B13" s="32" t="s">
        <v>85</v>
      </c>
      <c r="C13" s="33">
        <v>297.57561656999991</v>
      </c>
      <c r="D13" s="33">
        <v>127.898</v>
      </c>
      <c r="E13" s="33">
        <v>183.2943636</v>
      </c>
      <c r="F13" s="33">
        <v>183.2943636</v>
      </c>
      <c r="G13" s="34">
        <f t="shared" si="0"/>
        <v>0.61595894755336222</v>
      </c>
      <c r="H13" s="34">
        <f t="shared" si="1"/>
        <v>0.61595894755336222</v>
      </c>
      <c r="J13" s="44"/>
    </row>
    <row r="14" spans="1:10" x14ac:dyDescent="0.25">
      <c r="A14" s="5" t="s">
        <v>177</v>
      </c>
      <c r="B14" s="32" t="s">
        <v>84</v>
      </c>
      <c r="C14" s="33">
        <v>928.55287570999985</v>
      </c>
      <c r="D14" s="33">
        <v>400.39199999999988</v>
      </c>
      <c r="E14" s="33">
        <v>488.67676474000001</v>
      </c>
      <c r="F14" s="33">
        <v>488.67676474000001</v>
      </c>
      <c r="G14" s="34">
        <f t="shared" si="0"/>
        <v>0.52627780013749115</v>
      </c>
      <c r="H14" s="34">
        <f t="shared" si="1"/>
        <v>0.52627780013749115</v>
      </c>
      <c r="J14" s="44"/>
    </row>
    <row r="15" spans="1:10" x14ac:dyDescent="0.25">
      <c r="A15" s="5" t="s">
        <v>177</v>
      </c>
      <c r="B15" s="32" t="s">
        <v>83</v>
      </c>
      <c r="C15" s="33">
        <v>136.92486086</v>
      </c>
      <c r="D15" s="33">
        <v>59.042000000000002</v>
      </c>
      <c r="E15" s="33">
        <v>81.034198430000004</v>
      </c>
      <c r="F15" s="33">
        <v>81.034198430000004</v>
      </c>
      <c r="G15" s="34">
        <f t="shared" si="0"/>
        <v>0.59181508690999596</v>
      </c>
      <c r="H15" s="34">
        <f t="shared" si="1"/>
        <v>0.59181508690999596</v>
      </c>
      <c r="J15" s="44"/>
    </row>
    <row r="16" spans="1:10" x14ac:dyDescent="0.25">
      <c r="A16" s="5" t="s">
        <v>177</v>
      </c>
      <c r="B16" s="32" t="s">
        <v>82</v>
      </c>
      <c r="C16" s="33">
        <v>1169.0259740199999</v>
      </c>
      <c r="D16" s="33">
        <v>504.084</v>
      </c>
      <c r="E16" s="33">
        <v>754.15195290999998</v>
      </c>
      <c r="F16" s="33">
        <v>754.15195290999998</v>
      </c>
      <c r="G16" s="34">
        <f t="shared" si="0"/>
        <v>0.64511137448610512</v>
      </c>
      <c r="H16" s="34">
        <f t="shared" si="1"/>
        <v>0.64511137448610512</v>
      </c>
      <c r="J16" s="44"/>
    </row>
    <row r="17" spans="1:10" x14ac:dyDescent="0.25">
      <c r="A17" s="5" t="s">
        <v>150</v>
      </c>
      <c r="B17" s="35" t="s">
        <v>81</v>
      </c>
      <c r="C17" s="36">
        <v>9360.5963057099998</v>
      </c>
      <c r="D17" s="36">
        <v>4035.4389999999999</v>
      </c>
      <c r="E17" s="36">
        <f>SUM(E4:E16)</f>
        <v>5060.0953344899999</v>
      </c>
      <c r="F17" s="36">
        <f>SUM(F4:F16)</f>
        <v>5060.0953344899999</v>
      </c>
      <c r="G17" s="37">
        <f t="shared" si="0"/>
        <v>0.54057403708386853</v>
      </c>
      <c r="H17" s="37">
        <f t="shared" si="1"/>
        <v>0.54057403708386853</v>
      </c>
    </row>
    <row r="18" spans="1:10" x14ac:dyDescent="0.25">
      <c r="A18" s="5" t="s">
        <v>177</v>
      </c>
      <c r="B18" s="32" t="s">
        <v>80</v>
      </c>
      <c r="C18" s="33">
        <v>479.46559216000003</v>
      </c>
      <c r="D18" s="33">
        <v>230.14348423000001</v>
      </c>
      <c r="E18" s="33">
        <v>183.90338586999999</v>
      </c>
      <c r="F18" s="33">
        <v>183.90338586999999</v>
      </c>
      <c r="G18" s="34">
        <f t="shared" si="0"/>
        <v>0.38355908928003019</v>
      </c>
      <c r="H18" s="34">
        <f t="shared" si="1"/>
        <v>0.38355908928003019</v>
      </c>
      <c r="J18" s="44"/>
    </row>
    <row r="19" spans="1:10" x14ac:dyDescent="0.25">
      <c r="A19" s="5" t="s">
        <v>177</v>
      </c>
      <c r="B19" s="32" t="s">
        <v>79</v>
      </c>
      <c r="C19" s="33">
        <v>207.74999998999999</v>
      </c>
      <c r="D19" s="33">
        <v>99.72</v>
      </c>
      <c r="E19" s="33">
        <v>131.94646705</v>
      </c>
      <c r="F19" s="33">
        <v>131.94646705</v>
      </c>
      <c r="G19" s="34">
        <f t="shared" si="0"/>
        <v>0.63512138173935606</v>
      </c>
      <c r="H19" s="34">
        <f t="shared" si="1"/>
        <v>0.63512138173935606</v>
      </c>
      <c r="J19" s="44"/>
    </row>
    <row r="20" spans="1:10" x14ac:dyDescent="0.25">
      <c r="A20" s="5" t="s">
        <v>177</v>
      </c>
      <c r="B20" s="32" t="s">
        <v>78</v>
      </c>
      <c r="C20" s="33">
        <v>1291.5104166599999</v>
      </c>
      <c r="D20" s="33">
        <v>619.92499999999984</v>
      </c>
      <c r="E20" s="33">
        <v>774.35352714999999</v>
      </c>
      <c r="F20" s="33">
        <v>774.35352714999999</v>
      </c>
      <c r="G20" s="34">
        <f t="shared" si="0"/>
        <v>0.59957203376846979</v>
      </c>
      <c r="H20" s="34">
        <f t="shared" si="1"/>
        <v>0.59957203376846979</v>
      </c>
      <c r="J20" s="44"/>
    </row>
    <row r="21" spans="1:10" x14ac:dyDescent="0.25">
      <c r="A21" s="5" t="s">
        <v>150</v>
      </c>
      <c r="B21" s="35" t="s">
        <v>77</v>
      </c>
      <c r="C21" s="36">
        <v>1978.7260088099999</v>
      </c>
      <c r="D21" s="36">
        <v>949.78848422999977</v>
      </c>
      <c r="E21" s="36">
        <f>SUM(E18:E20)</f>
        <v>1090.2033800700001</v>
      </c>
      <c r="F21" s="36">
        <f>SUM(F18:F20)</f>
        <v>1090.2033800700001</v>
      </c>
      <c r="G21" s="37">
        <f t="shared" si="0"/>
        <v>0.55096227330920122</v>
      </c>
      <c r="H21" s="37">
        <f t="shared" si="1"/>
        <v>0.55096227330920122</v>
      </c>
    </row>
    <row r="22" spans="1:10" x14ac:dyDescent="0.25">
      <c r="A22" s="5" t="s">
        <v>177</v>
      </c>
      <c r="B22" s="32" t="s">
        <v>76</v>
      </c>
      <c r="C22" s="33">
        <v>671.37685951000014</v>
      </c>
      <c r="D22" s="33">
        <v>406.18299999999999</v>
      </c>
      <c r="E22" s="33">
        <v>302.29640968000001</v>
      </c>
      <c r="F22" s="33">
        <v>302.29640968000001</v>
      </c>
      <c r="G22" s="34">
        <f t="shared" si="0"/>
        <v>0.45026337354050155</v>
      </c>
      <c r="H22" s="34">
        <f t="shared" si="1"/>
        <v>0.45026337354050155</v>
      </c>
      <c r="J22" s="44"/>
    </row>
    <row r="23" spans="1:10" x14ac:dyDescent="0.25">
      <c r="A23" s="5" t="s">
        <v>177</v>
      </c>
      <c r="B23" s="32" t="s">
        <v>75</v>
      </c>
      <c r="C23" s="33">
        <v>1089.3107438100001</v>
      </c>
      <c r="D23" s="33">
        <v>659.0329999999999</v>
      </c>
      <c r="E23" s="33">
        <v>640.45953209000004</v>
      </c>
      <c r="F23" s="33">
        <v>640.45953209000004</v>
      </c>
      <c r="G23" s="34">
        <f t="shared" si="0"/>
        <v>0.58794933927660809</v>
      </c>
      <c r="H23" s="34">
        <f t="shared" si="1"/>
        <v>0.58794933927660809</v>
      </c>
      <c r="J23" s="44"/>
    </row>
    <row r="24" spans="1:10" x14ac:dyDescent="0.25">
      <c r="A24" s="5" t="s">
        <v>177</v>
      </c>
      <c r="B24" s="32" t="s">
        <v>74</v>
      </c>
      <c r="C24" s="33">
        <v>1812.5438016400001</v>
      </c>
      <c r="D24" s="33">
        <v>1096.5889999999999</v>
      </c>
      <c r="E24" s="33">
        <v>867.36240891</v>
      </c>
      <c r="F24" s="33">
        <v>867.36240891</v>
      </c>
      <c r="G24" s="34">
        <f t="shared" si="0"/>
        <v>0.47853321289405831</v>
      </c>
      <c r="H24" s="34">
        <f t="shared" si="1"/>
        <v>0.47853321289405831</v>
      </c>
      <c r="J24" s="44"/>
    </row>
    <row r="25" spans="1:10" x14ac:dyDescent="0.25">
      <c r="A25" s="5" t="s">
        <v>177</v>
      </c>
      <c r="B25" s="32" t="s">
        <v>73</v>
      </c>
      <c r="C25" s="33">
        <v>1616.73057851</v>
      </c>
      <c r="D25" s="33">
        <v>978.12199999999973</v>
      </c>
      <c r="E25" s="33">
        <v>577.57704234000005</v>
      </c>
      <c r="F25" s="33">
        <v>577.57704234000005</v>
      </c>
      <c r="G25" s="34">
        <f t="shared" si="0"/>
        <v>0.35725002670036871</v>
      </c>
      <c r="H25" s="34">
        <f t="shared" si="1"/>
        <v>0.35725002670036871</v>
      </c>
      <c r="J25" s="44"/>
    </row>
    <row r="26" spans="1:10" x14ac:dyDescent="0.25">
      <c r="A26" s="5" t="s">
        <v>177</v>
      </c>
      <c r="B26" s="32" t="s">
        <v>72</v>
      </c>
      <c r="C26" s="33">
        <v>2184.1719008300001</v>
      </c>
      <c r="D26" s="33">
        <v>1321.424</v>
      </c>
      <c r="E26" s="33">
        <v>987.74229758000001</v>
      </c>
      <c r="F26" s="33">
        <v>987.74229758000001</v>
      </c>
      <c r="G26" s="34">
        <f t="shared" si="0"/>
        <v>0.45222736232649602</v>
      </c>
      <c r="H26" s="34">
        <f t="shared" si="1"/>
        <v>0.45222736232649602</v>
      </c>
      <c r="J26" s="44"/>
    </row>
    <row r="27" spans="1:10" x14ac:dyDescent="0.25">
      <c r="A27" s="5" t="s">
        <v>150</v>
      </c>
      <c r="B27" s="35" t="s">
        <v>71</v>
      </c>
      <c r="C27" s="36">
        <v>7374.1338843000021</v>
      </c>
      <c r="D27" s="36">
        <v>4461.3510000000006</v>
      </c>
      <c r="E27" s="36">
        <f>SUM(E22:E26)</f>
        <v>3375.4376906000002</v>
      </c>
      <c r="F27" s="36">
        <f>SUM(F22:F26)</f>
        <v>3375.4376906000002</v>
      </c>
      <c r="G27" s="37">
        <f t="shared" si="0"/>
        <v>0.45774022326696845</v>
      </c>
      <c r="H27" s="37">
        <f t="shared" si="1"/>
        <v>0.45774022326696845</v>
      </c>
    </row>
    <row r="28" spans="1:10" x14ac:dyDescent="0.25">
      <c r="A28" s="5" t="s">
        <v>177</v>
      </c>
      <c r="B28" s="32" t="s">
        <v>70</v>
      </c>
      <c r="C28" s="33">
        <v>2084.7344794700002</v>
      </c>
      <c r="D28" s="33">
        <v>938.13051576999999</v>
      </c>
      <c r="E28" s="33">
        <v>1172.4674452199999</v>
      </c>
      <c r="F28" s="33">
        <v>1172.4674452199999</v>
      </c>
      <c r="G28" s="34">
        <f t="shared" si="0"/>
        <v>0.56240612738274232</v>
      </c>
      <c r="H28" s="34">
        <f t="shared" si="1"/>
        <v>0.56240612738274232</v>
      </c>
      <c r="J28" s="44"/>
    </row>
    <row r="29" spans="1:10" x14ac:dyDescent="0.25">
      <c r="A29" s="5" t="s">
        <v>177</v>
      </c>
      <c r="B29" s="32" t="s">
        <v>69</v>
      </c>
      <c r="C29" s="33">
        <v>114.66519407</v>
      </c>
      <c r="D29" s="33">
        <v>59.671767000000003</v>
      </c>
      <c r="E29" s="33">
        <v>46.792173729999995</v>
      </c>
      <c r="F29" s="33">
        <v>46.792173729999995</v>
      </c>
      <c r="G29" s="34">
        <f t="shared" si="0"/>
        <v>0.40807652321623106</v>
      </c>
      <c r="H29" s="34">
        <f t="shared" si="1"/>
        <v>0.40807652321623106</v>
      </c>
      <c r="J29" s="44"/>
    </row>
    <row r="30" spans="1:10" x14ac:dyDescent="0.25">
      <c r="A30" s="5" t="s">
        <v>150</v>
      </c>
      <c r="B30" s="35" t="s">
        <v>68</v>
      </c>
      <c r="C30" s="36">
        <v>2199.3996735400001</v>
      </c>
      <c r="D30" s="36">
        <v>997.80228277000003</v>
      </c>
      <c r="E30" s="36">
        <f>SUM(E28:E29)</f>
        <v>1219.25961895</v>
      </c>
      <c r="F30" s="36">
        <f>SUM(F28:F29)</f>
        <v>1219.25961895</v>
      </c>
      <c r="G30" s="37">
        <f t="shared" si="0"/>
        <v>0.55436018910904217</v>
      </c>
      <c r="H30" s="37">
        <f t="shared" si="1"/>
        <v>0.55436018910904217</v>
      </c>
    </row>
    <row r="31" spans="1:10" ht="15.6" customHeight="1" x14ac:dyDescent="0.25">
      <c r="A31" s="5" t="s">
        <v>149</v>
      </c>
      <c r="B31" s="38" t="s">
        <v>67</v>
      </c>
      <c r="C31" s="39">
        <v>20912.855872359989</v>
      </c>
      <c r="D31" s="39">
        <v>10444.380767000001</v>
      </c>
      <c r="E31" s="39">
        <f>E30+E27+E21+E17</f>
        <v>10744.99602411</v>
      </c>
      <c r="F31" s="39">
        <f>F30+F27+F21+F17</f>
        <v>10744.99602411</v>
      </c>
      <c r="G31" s="40">
        <f t="shared" si="0"/>
        <v>0.51379859784293735</v>
      </c>
      <c r="H31" s="40">
        <f t="shared" si="1"/>
        <v>0.51379859784293735</v>
      </c>
    </row>
    <row r="32" spans="1:10" x14ac:dyDescent="0.25">
      <c r="A32" s="5" t="s">
        <v>177</v>
      </c>
      <c r="B32" s="32" t="s">
        <v>66</v>
      </c>
      <c r="C32" s="33">
        <v>979.49657100000002</v>
      </c>
      <c r="D32" s="33">
        <v>537.26255900000001</v>
      </c>
      <c r="E32" s="33">
        <v>509.68090333999982</v>
      </c>
      <c r="F32" s="33">
        <v>340.69492954999998</v>
      </c>
      <c r="G32" s="34">
        <f t="shared" si="0"/>
        <v>0.52034985974442971</v>
      </c>
      <c r="H32" s="34">
        <f t="shared" si="1"/>
        <v>0.34782656686809371</v>
      </c>
    </row>
    <row r="33" spans="1:8" ht="15.6" customHeight="1" x14ac:dyDescent="0.25">
      <c r="A33" s="5" t="s">
        <v>149</v>
      </c>
      <c r="B33" s="38" t="s">
        <v>65</v>
      </c>
      <c r="C33" s="39">
        <v>979.49657100000002</v>
      </c>
      <c r="D33" s="39">
        <v>537.26255900000001</v>
      </c>
      <c r="E33" s="39">
        <v>509.68090333999982</v>
      </c>
      <c r="F33" s="39">
        <v>340.69492954999998</v>
      </c>
      <c r="G33" s="40">
        <f t="shared" si="0"/>
        <v>0.52034985974442971</v>
      </c>
      <c r="H33" s="40">
        <f t="shared" si="1"/>
        <v>0.34782656686809371</v>
      </c>
    </row>
    <row r="34" spans="1:8" ht="15.6" customHeight="1" x14ac:dyDescent="0.25">
      <c r="A34" s="5" t="s">
        <v>176</v>
      </c>
      <c r="B34" s="41" t="s">
        <v>145</v>
      </c>
      <c r="C34" s="15">
        <v>21892.352443359989</v>
      </c>
      <c r="D34" s="15">
        <v>10981.643325999999</v>
      </c>
      <c r="E34" s="15">
        <f>E33+E31</f>
        <v>11254.67692745</v>
      </c>
      <c r="F34" s="15">
        <f>F33+F31</f>
        <v>11085.69095366</v>
      </c>
      <c r="G34" s="16">
        <f t="shared" si="0"/>
        <v>0.51409171109263663</v>
      </c>
      <c r="H34" s="16">
        <f t="shared" si="1"/>
        <v>0.50637276109732654</v>
      </c>
    </row>
    <row r="37" spans="1:8" x14ac:dyDescent="0.25">
      <c r="E37" s="44"/>
    </row>
    <row r="38" spans="1:8" x14ac:dyDescent="0.25">
      <c r="E38" s="45"/>
    </row>
  </sheetData>
  <mergeCells count="2">
    <mergeCell ref="B1:H1"/>
    <mergeCell ref="B2:H2"/>
  </mergeCell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22"/>
  <sheetViews>
    <sheetView topLeftCell="B1" zoomScaleNormal="100" workbookViewId="0">
      <selection activeCell="K18" sqref="K18"/>
    </sheetView>
  </sheetViews>
  <sheetFormatPr defaultColWidth="11" defaultRowHeight="15.75" x14ac:dyDescent="0.25"/>
  <cols>
    <col min="1" max="1" width="15.625" hidden="1" customWidth="1"/>
    <col min="2" max="2" width="56.875" customWidth="1"/>
    <col min="3" max="7" width="16.875" customWidth="1"/>
  </cols>
  <sheetData>
    <row r="1" spans="1:7" x14ac:dyDescent="0.25">
      <c r="B1" s="56" t="s">
        <v>189</v>
      </c>
      <c r="C1" s="56"/>
      <c r="D1" s="56"/>
      <c r="E1" s="56"/>
      <c r="F1" s="56"/>
      <c r="G1" s="56"/>
    </row>
    <row r="2" spans="1:7" x14ac:dyDescent="0.25">
      <c r="B2" s="67" t="s">
        <v>17</v>
      </c>
      <c r="C2" s="67"/>
      <c r="D2" s="67"/>
      <c r="E2" s="67"/>
      <c r="F2" s="67"/>
      <c r="G2" s="67"/>
    </row>
    <row r="3" spans="1:7" ht="39" customHeight="1" x14ac:dyDescent="0.25">
      <c r="B3" s="4" t="s">
        <v>21</v>
      </c>
      <c r="C3" s="3" t="s">
        <v>36</v>
      </c>
      <c r="D3" s="3" t="s">
        <v>32</v>
      </c>
      <c r="E3" s="3" t="s">
        <v>33</v>
      </c>
      <c r="F3" s="3" t="s">
        <v>34</v>
      </c>
      <c r="G3" s="3" t="s">
        <v>35</v>
      </c>
    </row>
    <row r="4" spans="1:7" x14ac:dyDescent="0.25">
      <c r="A4" s="5" t="s">
        <v>177</v>
      </c>
      <c r="B4" s="42" t="s">
        <v>64</v>
      </c>
      <c r="C4" s="48">
        <v>120.37232028</v>
      </c>
      <c r="D4" s="7">
        <v>0</v>
      </c>
      <c r="E4" s="7">
        <v>0</v>
      </c>
      <c r="F4" s="10">
        <f t="shared" ref="F4:F13" si="0">D4/C4</f>
        <v>0</v>
      </c>
      <c r="G4" s="10">
        <f t="shared" ref="G4:G13" si="1">E4/C4</f>
        <v>0</v>
      </c>
    </row>
    <row r="5" spans="1:7" x14ac:dyDescent="0.25">
      <c r="A5" s="5" t="s">
        <v>177</v>
      </c>
      <c r="B5" s="42" t="s">
        <v>63</v>
      </c>
      <c r="C5" s="48">
        <v>12</v>
      </c>
      <c r="D5" s="7">
        <v>0</v>
      </c>
      <c r="E5" s="7">
        <v>0</v>
      </c>
      <c r="F5" s="10">
        <f t="shared" si="0"/>
        <v>0</v>
      </c>
      <c r="G5" s="10">
        <f t="shared" si="1"/>
        <v>0</v>
      </c>
    </row>
    <row r="6" spans="1:7" ht="25.5" x14ac:dyDescent="0.25">
      <c r="A6" s="5" t="s">
        <v>177</v>
      </c>
      <c r="B6" s="42" t="s">
        <v>62</v>
      </c>
      <c r="C6" s="48">
        <v>142.22794400000001</v>
      </c>
      <c r="D6" s="7">
        <v>92.295480299999994</v>
      </c>
      <c r="E6" s="7">
        <v>51.093807190000007</v>
      </c>
      <c r="F6" s="10">
        <f t="shared" si="0"/>
        <v>0.64892648873557501</v>
      </c>
      <c r="G6" s="10">
        <f t="shared" si="1"/>
        <v>0.35923887917552971</v>
      </c>
    </row>
    <row r="7" spans="1:7" x14ac:dyDescent="0.25">
      <c r="A7" s="5" t="s">
        <v>177</v>
      </c>
      <c r="B7" s="42" t="s">
        <v>61</v>
      </c>
      <c r="C7" s="48">
        <v>240.00412055999999</v>
      </c>
      <c r="D7" s="7">
        <v>0</v>
      </c>
      <c r="E7" s="7">
        <v>0</v>
      </c>
      <c r="F7" s="10">
        <f t="shared" si="0"/>
        <v>0</v>
      </c>
      <c r="G7" s="10">
        <f t="shared" si="1"/>
        <v>0</v>
      </c>
    </row>
    <row r="8" spans="1:7" x14ac:dyDescent="0.25">
      <c r="A8" s="5" t="s">
        <v>177</v>
      </c>
      <c r="B8" s="42" t="s">
        <v>60</v>
      </c>
      <c r="C8" s="48">
        <v>133.62287799999999</v>
      </c>
      <c r="D8" s="7">
        <v>12.25568962</v>
      </c>
      <c r="E8" s="7">
        <v>5.2017395699999991</v>
      </c>
      <c r="F8" s="10">
        <f t="shared" si="0"/>
        <v>9.1718497636310459E-2</v>
      </c>
      <c r="G8" s="10">
        <f t="shared" si="1"/>
        <v>3.8928510206163947E-2</v>
      </c>
    </row>
    <row r="9" spans="1:7" x14ac:dyDescent="0.25">
      <c r="A9" s="5" t="s">
        <v>177</v>
      </c>
      <c r="B9" s="42" t="s">
        <v>59</v>
      </c>
      <c r="C9" s="48">
        <v>294.14387299999999</v>
      </c>
      <c r="D9" s="7">
        <v>43.010356809999998</v>
      </c>
      <c r="E9" s="7">
        <v>19.656953380000001</v>
      </c>
      <c r="F9" s="10">
        <f t="shared" si="0"/>
        <v>0.14622217478587426</v>
      </c>
      <c r="G9" s="10">
        <f t="shared" si="1"/>
        <v>6.6827682587833476E-2</v>
      </c>
    </row>
    <row r="10" spans="1:7" x14ac:dyDescent="0.25">
      <c r="A10" s="5" t="s">
        <v>177</v>
      </c>
      <c r="B10" s="42" t="s">
        <v>58</v>
      </c>
      <c r="C10" s="48">
        <v>696.25</v>
      </c>
      <c r="D10" s="7">
        <v>307.62376977999998</v>
      </c>
      <c r="E10" s="7">
        <v>104.37440841</v>
      </c>
      <c r="F10" s="10">
        <f t="shared" si="0"/>
        <v>0.44182947185637339</v>
      </c>
      <c r="G10" s="10">
        <f t="shared" si="1"/>
        <v>0.14990938371274687</v>
      </c>
    </row>
    <row r="11" spans="1:7" x14ac:dyDescent="0.25">
      <c r="A11" s="5" t="s">
        <v>177</v>
      </c>
      <c r="B11" s="42" t="s">
        <v>57</v>
      </c>
      <c r="C11" s="48">
        <v>670.44848500000001</v>
      </c>
      <c r="D11" s="7">
        <v>8.2901855799999993</v>
      </c>
      <c r="E11" s="7">
        <v>1.95435172</v>
      </c>
      <c r="F11" s="10">
        <f t="shared" si="0"/>
        <v>1.2365134332431221E-2</v>
      </c>
      <c r="G11" s="10">
        <f t="shared" si="1"/>
        <v>2.9149916268361767E-3</v>
      </c>
    </row>
    <row r="12" spans="1:7" x14ac:dyDescent="0.25">
      <c r="A12" s="5" t="s">
        <v>177</v>
      </c>
      <c r="B12" s="42" t="s">
        <v>56</v>
      </c>
      <c r="C12" s="48">
        <v>81.016255229999985</v>
      </c>
      <c r="D12" s="7">
        <v>0</v>
      </c>
      <c r="E12" s="7">
        <v>0</v>
      </c>
      <c r="F12" s="10">
        <f t="shared" si="0"/>
        <v>0</v>
      </c>
      <c r="G12" s="10">
        <f t="shared" si="1"/>
        <v>0</v>
      </c>
    </row>
    <row r="13" spans="1:7" x14ac:dyDescent="0.25">
      <c r="A13" s="5" t="s">
        <v>177</v>
      </c>
      <c r="B13" s="42" t="s">
        <v>287</v>
      </c>
      <c r="C13" s="48">
        <v>191.31939491</v>
      </c>
      <c r="D13" s="7">
        <v>51.465130800000239</v>
      </c>
      <c r="E13" s="7">
        <v>8.0183447999999995</v>
      </c>
      <c r="F13" s="10">
        <f t="shared" si="0"/>
        <v>0.26900111629670553</v>
      </c>
      <c r="G13" s="10">
        <f t="shared" si="1"/>
        <v>4.1910778589760694E-2</v>
      </c>
    </row>
    <row r="14" spans="1:7" x14ac:dyDescent="0.25">
      <c r="A14" s="5" t="s">
        <v>177</v>
      </c>
      <c r="B14" s="42" t="s">
        <v>55</v>
      </c>
      <c r="C14" s="48">
        <v>408.3125</v>
      </c>
      <c r="D14" s="7">
        <v>131.89640828</v>
      </c>
      <c r="E14" s="7">
        <v>53.142422429999975</v>
      </c>
      <c r="F14" s="10">
        <f>D14/C14</f>
        <v>0.32302809313944592</v>
      </c>
      <c r="G14" s="10">
        <f>E14/C14</f>
        <v>0.13015134836675335</v>
      </c>
    </row>
    <row r="15" spans="1:7" x14ac:dyDescent="0.25">
      <c r="A15" s="5" t="s">
        <v>177</v>
      </c>
      <c r="B15" s="42" t="s">
        <v>54</v>
      </c>
      <c r="C15" s="7">
        <v>602.39800618999982</v>
      </c>
      <c r="D15" s="7">
        <v>0</v>
      </c>
      <c r="E15" s="7">
        <v>0</v>
      </c>
      <c r="F15" s="10">
        <f t="shared" ref="F15:F21" si="2">D15/C15</f>
        <v>0</v>
      </c>
      <c r="G15" s="10">
        <f t="shared" ref="G15:G21" si="3">E15/C15</f>
        <v>0</v>
      </c>
    </row>
    <row r="16" spans="1:7" x14ac:dyDescent="0.25">
      <c r="A16" s="5" t="s">
        <v>177</v>
      </c>
      <c r="B16" s="42" t="s">
        <v>53</v>
      </c>
      <c r="C16" s="7">
        <v>275.34377999999998</v>
      </c>
      <c r="D16" s="7">
        <v>17.354093500000001</v>
      </c>
      <c r="E16" s="7">
        <v>1.9765956200000001</v>
      </c>
      <c r="F16" s="10">
        <f t="shared" si="2"/>
        <v>6.3027003914887789E-2</v>
      </c>
      <c r="G16" s="10">
        <f t="shared" si="3"/>
        <v>7.1786463453069474E-3</v>
      </c>
    </row>
    <row r="17" spans="1:7" x14ac:dyDescent="0.25">
      <c r="A17" s="5" t="s">
        <v>177</v>
      </c>
      <c r="B17" s="42" t="s">
        <v>52</v>
      </c>
      <c r="C17" s="7">
        <v>720.80755511000018</v>
      </c>
      <c r="D17" s="7">
        <v>8.9629662999999979</v>
      </c>
      <c r="E17" s="7">
        <v>3.0718860000000001E-2</v>
      </c>
      <c r="F17" s="10">
        <f t="shared" si="2"/>
        <v>1.2434617584761842E-2</v>
      </c>
      <c r="G17" s="10">
        <f t="shared" si="3"/>
        <v>4.2617283603960136E-5</v>
      </c>
    </row>
    <row r="18" spans="1:7" x14ac:dyDescent="0.25">
      <c r="A18" s="5" t="s">
        <v>177</v>
      </c>
      <c r="B18" s="42" t="s">
        <v>51</v>
      </c>
      <c r="C18" s="7">
        <v>1336.2133367700001</v>
      </c>
      <c r="D18" s="7">
        <v>498.50160890000001</v>
      </c>
      <c r="E18" s="7">
        <v>353.94607366999998</v>
      </c>
      <c r="F18" s="10">
        <f t="shared" si="2"/>
        <v>0.37307037370620572</v>
      </c>
      <c r="G18" s="10">
        <f t="shared" si="3"/>
        <v>0.26488739779052517</v>
      </c>
    </row>
    <row r="19" spans="1:7" x14ac:dyDescent="0.25">
      <c r="A19" s="5" t="s">
        <v>177</v>
      </c>
      <c r="B19" s="42" t="s">
        <v>50</v>
      </c>
      <c r="C19" s="7">
        <v>24.577190999999999</v>
      </c>
      <c r="D19" s="7">
        <v>0</v>
      </c>
      <c r="E19" s="7">
        <v>0</v>
      </c>
      <c r="F19" s="10">
        <f t="shared" si="2"/>
        <v>0</v>
      </c>
      <c r="G19" s="10">
        <f t="shared" si="3"/>
        <v>0</v>
      </c>
    </row>
    <row r="20" spans="1:7" x14ac:dyDescent="0.25">
      <c r="A20" s="5" t="s">
        <v>177</v>
      </c>
      <c r="B20" s="42" t="s">
        <v>49</v>
      </c>
      <c r="C20" s="7">
        <v>1633.02803511</v>
      </c>
      <c r="D20" s="7">
        <v>7.4429109399999991</v>
      </c>
      <c r="E20" s="7">
        <v>3.9564029600000001</v>
      </c>
      <c r="F20" s="10">
        <f t="shared" si="2"/>
        <v>4.5577361686253278E-3</v>
      </c>
      <c r="G20" s="10">
        <f t="shared" si="3"/>
        <v>2.4227403785713323E-3</v>
      </c>
    </row>
    <row r="21" spans="1:7" ht="15.6" customHeight="1" x14ac:dyDescent="0.25">
      <c r="A21" s="5" t="s">
        <v>176</v>
      </c>
      <c r="B21" s="43" t="s">
        <v>145</v>
      </c>
      <c r="C21" s="15">
        <f>SUM(C4:C20)</f>
        <v>7582.0856751600004</v>
      </c>
      <c r="D21" s="15">
        <f>SUM(D4:D20)</f>
        <v>1179.0986008100003</v>
      </c>
      <c r="E21" s="15">
        <f>SUM(E4:E20)</f>
        <v>603.35181861000001</v>
      </c>
      <c r="F21" s="16">
        <f t="shared" si="2"/>
        <v>0.15551111545374599</v>
      </c>
      <c r="G21" s="16">
        <f t="shared" si="3"/>
        <v>7.9575969523355175E-2</v>
      </c>
    </row>
    <row r="22" spans="1:7" x14ac:dyDescent="0.25">
      <c r="B22" s="72" t="s">
        <v>288</v>
      </c>
      <c r="C22" s="72"/>
      <c r="D22" s="72"/>
      <c r="E22" s="72"/>
      <c r="F22" s="72"/>
      <c r="G22" s="72"/>
    </row>
  </sheetData>
  <mergeCells count="3">
    <mergeCell ref="B1:G1"/>
    <mergeCell ref="B2:G2"/>
    <mergeCell ref="B22:G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10"/>
  <sheetViews>
    <sheetView topLeftCell="B1" zoomScaleNormal="100" workbookViewId="0">
      <selection activeCell="N10" sqref="N10"/>
    </sheetView>
  </sheetViews>
  <sheetFormatPr defaultColWidth="11" defaultRowHeight="15.75" x14ac:dyDescent="0.25"/>
  <cols>
    <col min="1" max="1" width="15.625" hidden="1" customWidth="1"/>
    <col min="2" max="2" width="26.875" customWidth="1"/>
    <col min="3" max="3" width="13" bestFit="1" customWidth="1"/>
    <col min="4" max="4" width="9" bestFit="1" customWidth="1"/>
    <col min="5" max="5" width="10.5" bestFit="1" customWidth="1"/>
    <col min="6" max="7" width="12.375" bestFit="1" customWidth="1"/>
  </cols>
  <sheetData>
    <row r="1" spans="1:7" x14ac:dyDescent="0.25">
      <c r="B1" s="66" t="s">
        <v>28</v>
      </c>
      <c r="C1" s="66"/>
      <c r="D1" s="66"/>
      <c r="E1" s="66"/>
      <c r="F1" s="66"/>
      <c r="G1" s="66"/>
    </row>
    <row r="2" spans="1:7" x14ac:dyDescent="0.25">
      <c r="B2" s="67" t="s">
        <v>17</v>
      </c>
      <c r="C2" s="67"/>
      <c r="D2" s="67"/>
      <c r="E2" s="67"/>
      <c r="F2" s="67"/>
      <c r="G2" s="67"/>
    </row>
    <row r="3" spans="1:7" ht="25.5" x14ac:dyDescent="0.25">
      <c r="B3" s="4" t="s">
        <v>10</v>
      </c>
      <c r="C3" s="3" t="s">
        <v>31</v>
      </c>
      <c r="D3" s="3" t="s">
        <v>32</v>
      </c>
      <c r="E3" s="3" t="s">
        <v>33</v>
      </c>
      <c r="F3" s="3" t="s">
        <v>34</v>
      </c>
      <c r="G3" s="3" t="s">
        <v>35</v>
      </c>
    </row>
    <row r="4" spans="1:7" x14ac:dyDescent="0.25">
      <c r="A4" s="5" t="s">
        <v>177</v>
      </c>
      <c r="B4" s="6" t="s">
        <v>48</v>
      </c>
      <c r="C4" s="7">
        <v>14441.68764975</v>
      </c>
      <c r="D4" s="7">
        <v>2916.5429095999998</v>
      </c>
      <c r="E4" s="7">
        <v>1051.6472601800001</v>
      </c>
      <c r="F4" s="10">
        <v>0.2019530528795565</v>
      </c>
      <c r="G4" s="10">
        <v>7.2820246891173071E-2</v>
      </c>
    </row>
    <row r="5" spans="1:7" ht="38.25" x14ac:dyDescent="0.25">
      <c r="A5" s="5" t="s">
        <v>177</v>
      </c>
      <c r="B5" s="6" t="s">
        <v>47</v>
      </c>
      <c r="C5" s="7">
        <v>26085.1798924</v>
      </c>
      <c r="D5" s="7">
        <v>3228.4904488400011</v>
      </c>
      <c r="E5" s="7">
        <v>840.36117301999991</v>
      </c>
      <c r="F5" s="10">
        <v>0.1237672295977009</v>
      </c>
      <c r="G5" s="10">
        <v>3.2216039010903731E-2</v>
      </c>
    </row>
    <row r="6" spans="1:7" ht="27.75" x14ac:dyDescent="0.25">
      <c r="A6" s="5" t="s">
        <v>177</v>
      </c>
      <c r="B6" s="6" t="s">
        <v>285</v>
      </c>
      <c r="C6" s="7">
        <v>800.66099310999982</v>
      </c>
      <c r="D6" s="7">
        <v>569.05748325999991</v>
      </c>
      <c r="E6" s="7">
        <v>148.09231634</v>
      </c>
      <c r="F6" s="10">
        <v>0.71073461571996321</v>
      </c>
      <c r="G6" s="10">
        <v>0.18496257169312871</v>
      </c>
    </row>
    <row r="7" spans="1:7" ht="25.5" x14ac:dyDescent="0.25">
      <c r="A7" s="5" t="s">
        <v>177</v>
      </c>
      <c r="B7" s="6" t="s">
        <v>46</v>
      </c>
      <c r="C7" s="7">
        <v>500</v>
      </c>
      <c r="D7" s="7">
        <v>284.55077088999968</v>
      </c>
      <c r="E7" s="7">
        <v>159.85040126999959</v>
      </c>
      <c r="F7" s="10">
        <v>0.56910154177999939</v>
      </c>
      <c r="G7" s="10">
        <v>0.31970080253999922</v>
      </c>
    </row>
    <row r="8" spans="1:7" x14ac:dyDescent="0.25">
      <c r="A8" s="5" t="s">
        <v>177</v>
      </c>
      <c r="B8" s="6" t="s">
        <v>45</v>
      </c>
      <c r="C8" s="7">
        <v>5516.7139657399994</v>
      </c>
      <c r="D8" s="7">
        <v>1550.10983197</v>
      </c>
      <c r="E8" s="7">
        <v>721.11511316000031</v>
      </c>
      <c r="F8" s="10">
        <v>0.28098426737302695</v>
      </c>
      <c r="G8" s="10">
        <v>0.1307146097546987</v>
      </c>
    </row>
    <row r="9" spans="1:7" x14ac:dyDescent="0.25">
      <c r="A9" s="5" t="s">
        <v>176</v>
      </c>
      <c r="B9" s="8" t="s">
        <v>145</v>
      </c>
      <c r="C9" s="9">
        <f>SUM(C4:C8)</f>
        <v>47344.242501000001</v>
      </c>
      <c r="D9" s="9">
        <f t="shared" ref="D9:E9" si="0">SUM(D4:D8)</f>
        <v>8548.7514445600009</v>
      </c>
      <c r="E9" s="9">
        <f t="shared" si="0"/>
        <v>2921.0662639700004</v>
      </c>
      <c r="F9" s="11">
        <f>D9/C9</f>
        <v>0.18056580891286697</v>
      </c>
      <c r="G9" s="11">
        <f>E9/C9</f>
        <v>6.1698447575928621E-2</v>
      </c>
    </row>
    <row r="10" spans="1:7" ht="40.5" customHeight="1" x14ac:dyDescent="0.25">
      <c r="B10" s="73" t="s">
        <v>286</v>
      </c>
      <c r="C10" s="73"/>
      <c r="D10" s="73"/>
      <c r="E10" s="73"/>
      <c r="F10" s="73"/>
      <c r="G10" s="73"/>
    </row>
  </sheetData>
  <mergeCells count="3">
    <mergeCell ref="B1:G1"/>
    <mergeCell ref="B2:G2"/>
    <mergeCell ref="B10:G10"/>
  </mergeCell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99"/>
  <sheetViews>
    <sheetView topLeftCell="B49" zoomScaleNormal="100" workbookViewId="0">
      <selection activeCell="K94" sqref="K94"/>
    </sheetView>
  </sheetViews>
  <sheetFormatPr defaultColWidth="11" defaultRowHeight="15.75" x14ac:dyDescent="0.25"/>
  <cols>
    <col min="1" max="1" width="15.625" hidden="1" customWidth="1"/>
    <col min="2" max="2" width="67.875" customWidth="1"/>
    <col min="3" max="7" width="16.875" customWidth="1"/>
  </cols>
  <sheetData>
    <row r="1" spans="1:7" x14ac:dyDescent="0.25">
      <c r="B1" s="56" t="s">
        <v>29</v>
      </c>
      <c r="C1" s="56"/>
      <c r="D1" s="56"/>
      <c r="E1" s="56"/>
      <c r="F1" s="56"/>
      <c r="G1" s="56"/>
    </row>
    <row r="2" spans="1:7" x14ac:dyDescent="0.25">
      <c r="B2" s="67" t="s">
        <v>17</v>
      </c>
      <c r="C2" s="67"/>
      <c r="D2" s="67"/>
      <c r="E2" s="67"/>
      <c r="F2" s="67"/>
      <c r="G2" s="67"/>
    </row>
    <row r="3" spans="1:7" ht="25.5" x14ac:dyDescent="0.25">
      <c r="B3" s="4" t="s">
        <v>18</v>
      </c>
      <c r="C3" s="3" t="s">
        <v>31</v>
      </c>
      <c r="D3" s="3" t="s">
        <v>32</v>
      </c>
      <c r="E3" s="3" t="s">
        <v>33</v>
      </c>
      <c r="F3" s="3" t="s">
        <v>34</v>
      </c>
      <c r="G3" s="3" t="s">
        <v>35</v>
      </c>
    </row>
    <row r="4" spans="1:7" x14ac:dyDescent="0.25">
      <c r="A4" s="5" t="s">
        <v>150</v>
      </c>
      <c r="B4" s="35" t="s">
        <v>48</v>
      </c>
      <c r="C4" s="36">
        <v>14441.68764975</v>
      </c>
      <c r="D4" s="36">
        <v>2916.5429095999998</v>
      </c>
      <c r="E4" s="36">
        <v>1051.6472601800001</v>
      </c>
      <c r="F4" s="37">
        <v>0.20195305287955659</v>
      </c>
      <c r="G4" s="37">
        <v>7.2820246891173085E-2</v>
      </c>
    </row>
    <row r="5" spans="1:7" x14ac:dyDescent="0.25">
      <c r="A5" s="5" t="s">
        <v>177</v>
      </c>
      <c r="B5" s="32" t="s">
        <v>44</v>
      </c>
      <c r="C5" s="33">
        <v>233</v>
      </c>
      <c r="D5" s="33">
        <v>34.95587922</v>
      </c>
      <c r="E5" s="33">
        <v>7.5339442400000003</v>
      </c>
      <c r="F5" s="34">
        <v>0.15002523270386259</v>
      </c>
      <c r="G5" s="34">
        <v>3.2334524635193138E-2</v>
      </c>
    </row>
    <row r="6" spans="1:7" x14ac:dyDescent="0.25">
      <c r="A6" s="5" t="s">
        <v>177</v>
      </c>
      <c r="B6" s="32" t="s">
        <v>43</v>
      </c>
      <c r="C6" s="33">
        <v>171</v>
      </c>
      <c r="D6" s="33">
        <v>17.000613519999991</v>
      </c>
      <c r="E6" s="33">
        <v>5.7762704899999999</v>
      </c>
      <c r="F6" s="34">
        <v>9.9418792514619853E-2</v>
      </c>
      <c r="G6" s="34">
        <v>3.3779359590643272E-2</v>
      </c>
    </row>
    <row r="7" spans="1:7" x14ac:dyDescent="0.25">
      <c r="A7" s="5" t="s">
        <v>177</v>
      </c>
      <c r="B7" s="32" t="s">
        <v>42</v>
      </c>
      <c r="C7" s="33">
        <v>335</v>
      </c>
      <c r="D7" s="33">
        <v>18.884450739999998</v>
      </c>
      <c r="E7" s="33">
        <v>13.122918779999999</v>
      </c>
      <c r="F7" s="34">
        <v>5.6371494746268652E-2</v>
      </c>
      <c r="G7" s="34">
        <v>3.917289188059702E-2</v>
      </c>
    </row>
    <row r="8" spans="1:7" x14ac:dyDescent="0.25">
      <c r="A8" s="5" t="s">
        <v>177</v>
      </c>
      <c r="B8" s="32" t="s">
        <v>41</v>
      </c>
      <c r="C8" s="33">
        <v>110</v>
      </c>
      <c r="D8" s="33">
        <v>23.608613160000001</v>
      </c>
      <c r="E8" s="33">
        <v>13.665917779999999</v>
      </c>
      <c r="F8" s="34">
        <v>0.214623756</v>
      </c>
      <c r="G8" s="34">
        <v>0.12423561618181821</v>
      </c>
    </row>
    <row r="9" spans="1:7" x14ac:dyDescent="0.25">
      <c r="A9" s="5" t="s">
        <v>177</v>
      </c>
      <c r="B9" s="32" t="s">
        <v>40</v>
      </c>
      <c r="C9" s="33">
        <v>110</v>
      </c>
      <c r="D9" s="33">
        <v>67.190771779999992</v>
      </c>
      <c r="E9" s="33">
        <v>51.599348950000007</v>
      </c>
      <c r="F9" s="34">
        <v>0.6108251979999999</v>
      </c>
      <c r="G9" s="34">
        <v>0.46908499045454549</v>
      </c>
    </row>
    <row r="10" spans="1:7" x14ac:dyDescent="0.25">
      <c r="A10" s="5" t="s">
        <v>177</v>
      </c>
      <c r="B10" s="32" t="s">
        <v>39</v>
      </c>
      <c r="C10" s="33">
        <v>335</v>
      </c>
      <c r="D10" s="33">
        <v>51.482277909999993</v>
      </c>
      <c r="E10" s="33">
        <v>11.93032648</v>
      </c>
      <c r="F10" s="34">
        <v>0.1536784415223881</v>
      </c>
      <c r="G10" s="34">
        <v>3.5612914865671641E-2</v>
      </c>
    </row>
    <row r="11" spans="1:7" x14ac:dyDescent="0.25">
      <c r="A11" s="5" t="s">
        <v>177</v>
      </c>
      <c r="B11" s="32" t="s">
        <v>38</v>
      </c>
      <c r="C11" s="33">
        <v>110</v>
      </c>
      <c r="D11" s="33">
        <v>89.032765060000003</v>
      </c>
      <c r="E11" s="33">
        <v>46.522510840000002</v>
      </c>
      <c r="F11" s="34">
        <v>0.80938877327272729</v>
      </c>
      <c r="G11" s="34">
        <v>0.42293191672727282</v>
      </c>
    </row>
    <row r="12" spans="1:7" x14ac:dyDescent="0.25">
      <c r="A12" s="5" t="s">
        <v>177</v>
      </c>
      <c r="B12" s="32" t="s">
        <v>190</v>
      </c>
      <c r="C12" s="33">
        <v>311</v>
      </c>
      <c r="D12" s="33">
        <v>76.679931749999994</v>
      </c>
      <c r="E12" s="33">
        <v>38.664041159999996</v>
      </c>
      <c r="F12" s="34">
        <v>0.24655926607717041</v>
      </c>
      <c r="G12" s="34">
        <v>0.124321675755627</v>
      </c>
    </row>
    <row r="13" spans="1:7" x14ac:dyDescent="0.25">
      <c r="A13" s="5" t="s">
        <v>177</v>
      </c>
      <c r="B13" s="32" t="s">
        <v>191</v>
      </c>
      <c r="C13" s="33">
        <v>335</v>
      </c>
      <c r="D13" s="33">
        <v>41.901475179999998</v>
      </c>
      <c r="E13" s="33">
        <v>8.9623715700000002</v>
      </c>
      <c r="F13" s="34">
        <v>0.1250790303880597</v>
      </c>
      <c r="G13" s="34">
        <v>2.6753347970149249E-2</v>
      </c>
    </row>
    <row r="14" spans="1:7" x14ac:dyDescent="0.25">
      <c r="A14" s="5" t="s">
        <v>177</v>
      </c>
      <c r="B14" s="32" t="s">
        <v>192</v>
      </c>
      <c r="C14" s="33">
        <v>136</v>
      </c>
      <c r="D14" s="33">
        <v>38.638894329999999</v>
      </c>
      <c r="E14" s="33">
        <v>14.80842511</v>
      </c>
      <c r="F14" s="34">
        <v>0.28410951713235288</v>
      </c>
      <c r="G14" s="34">
        <v>0.10888547875</v>
      </c>
    </row>
    <row r="15" spans="1:7" x14ac:dyDescent="0.25">
      <c r="A15" s="5" t="s">
        <v>177</v>
      </c>
      <c r="B15" s="32" t="s">
        <v>193</v>
      </c>
      <c r="C15" s="33">
        <v>110</v>
      </c>
      <c r="D15" s="33">
        <v>71.849499140000006</v>
      </c>
      <c r="E15" s="33">
        <v>39.178941479999999</v>
      </c>
      <c r="F15" s="34">
        <v>0.65317726490909089</v>
      </c>
      <c r="G15" s="34">
        <v>0.35617219527272731</v>
      </c>
    </row>
    <row r="16" spans="1:7" x14ac:dyDescent="0.25">
      <c r="A16" s="5" t="s">
        <v>177</v>
      </c>
      <c r="B16" s="32" t="s">
        <v>194</v>
      </c>
      <c r="C16" s="33">
        <v>753.1</v>
      </c>
      <c r="D16" s="33">
        <v>218.82372783</v>
      </c>
      <c r="E16" s="33">
        <v>69.213557499999993</v>
      </c>
      <c r="F16" s="34">
        <v>0.29056397268623019</v>
      </c>
      <c r="G16" s="34">
        <v>9.190486987119903E-2</v>
      </c>
    </row>
    <row r="17" spans="1:11" x14ac:dyDescent="0.25">
      <c r="A17" s="5" t="s">
        <v>177</v>
      </c>
      <c r="B17" s="32" t="s">
        <v>195</v>
      </c>
      <c r="C17" s="33">
        <v>575.19999999999993</v>
      </c>
      <c r="D17" s="33">
        <v>208.3506299</v>
      </c>
      <c r="E17" s="33">
        <v>126.40821708999999</v>
      </c>
      <c r="F17" s="34">
        <v>0.3622229309805286</v>
      </c>
      <c r="G17" s="34">
        <v>0.21976393791724619</v>
      </c>
    </row>
    <row r="18" spans="1:11" x14ac:dyDescent="0.25">
      <c r="A18" s="5" t="s">
        <v>177</v>
      </c>
      <c r="B18" s="32" t="s">
        <v>196</v>
      </c>
      <c r="C18" s="33">
        <v>1208.7</v>
      </c>
      <c r="D18" s="33">
        <v>271.06086301999989</v>
      </c>
      <c r="E18" s="33">
        <v>19.856519939999998</v>
      </c>
      <c r="F18" s="34">
        <v>0.22425818070654421</v>
      </c>
      <c r="G18" s="34">
        <v>1.6427996971953341E-2</v>
      </c>
    </row>
    <row r="19" spans="1:11" x14ac:dyDescent="0.25">
      <c r="A19" s="5" t="s">
        <v>177</v>
      </c>
      <c r="B19" s="32" t="s">
        <v>197</v>
      </c>
      <c r="C19" s="33">
        <v>2790.2</v>
      </c>
      <c r="D19" s="33">
        <v>489.37481990999981</v>
      </c>
      <c r="E19" s="33">
        <v>127.89481372</v>
      </c>
      <c r="F19" s="34">
        <v>0.17539058845602459</v>
      </c>
      <c r="G19" s="34">
        <v>4.5837149207942081E-2</v>
      </c>
    </row>
    <row r="20" spans="1:11" x14ac:dyDescent="0.25">
      <c r="A20" s="5" t="s">
        <v>177</v>
      </c>
      <c r="B20" s="32" t="s">
        <v>198</v>
      </c>
      <c r="C20" s="33">
        <v>113.68764975000001</v>
      </c>
      <c r="D20" s="33">
        <v>63.032051600000003</v>
      </c>
      <c r="E20" s="33">
        <v>30.73570337999999</v>
      </c>
      <c r="F20" s="34">
        <v>0.55443182912662869</v>
      </c>
      <c r="G20" s="34">
        <v>0.27035217499515601</v>
      </c>
    </row>
    <row r="21" spans="1:11" x14ac:dyDescent="0.25">
      <c r="A21" s="5" t="s">
        <v>177</v>
      </c>
      <c r="B21" s="32" t="s">
        <v>199</v>
      </c>
      <c r="C21" s="33">
        <v>351.3</v>
      </c>
      <c r="D21" s="33">
        <v>19.07242647</v>
      </c>
      <c r="E21" s="33">
        <v>1.8029342399999999</v>
      </c>
      <c r="F21" s="34">
        <v>5.4290994790777113E-2</v>
      </c>
      <c r="G21" s="34">
        <v>5.1321783091374893E-3</v>
      </c>
    </row>
    <row r="22" spans="1:11" x14ac:dyDescent="0.25">
      <c r="A22" s="5" t="s">
        <v>177</v>
      </c>
      <c r="B22" s="32" t="s">
        <v>200</v>
      </c>
      <c r="C22" s="33">
        <v>432</v>
      </c>
      <c r="D22" s="33">
        <v>54.778227859999987</v>
      </c>
      <c r="E22" s="33">
        <v>21.339263889999991</v>
      </c>
      <c r="F22" s="34">
        <v>0.12680145337962959</v>
      </c>
      <c r="G22" s="34">
        <v>4.93964441898148E-2</v>
      </c>
    </row>
    <row r="23" spans="1:11" x14ac:dyDescent="0.25">
      <c r="A23" s="5" t="s">
        <v>177</v>
      </c>
      <c r="B23" s="32" t="s">
        <v>201</v>
      </c>
      <c r="C23" s="33">
        <v>2081.5</v>
      </c>
      <c r="D23" s="33">
        <v>504.89971282000027</v>
      </c>
      <c r="E23" s="33">
        <v>63.186411929999998</v>
      </c>
      <c r="F23" s="34">
        <v>0.24256531963487879</v>
      </c>
      <c r="G23" s="34">
        <v>3.035619117463368E-2</v>
      </c>
    </row>
    <row r="24" spans="1:11" x14ac:dyDescent="0.25">
      <c r="A24" s="5" t="s">
        <v>177</v>
      </c>
      <c r="B24" s="32" t="s">
        <v>202</v>
      </c>
      <c r="C24" s="33">
        <v>1509.6</v>
      </c>
      <c r="D24" s="33">
        <v>193.17253066999999</v>
      </c>
      <c r="E24" s="33">
        <v>114.13174605</v>
      </c>
      <c r="F24" s="34">
        <v>0.1279627256690514</v>
      </c>
      <c r="G24" s="34">
        <v>7.5603965321939581E-2</v>
      </c>
    </row>
    <row r="25" spans="1:11" x14ac:dyDescent="0.25">
      <c r="A25" s="5" t="s">
        <v>177</v>
      </c>
      <c r="B25" s="32" t="s">
        <v>203</v>
      </c>
      <c r="C25" s="33">
        <v>2330.4</v>
      </c>
      <c r="D25" s="33">
        <v>362.75274773000001</v>
      </c>
      <c r="E25" s="33">
        <v>225.3130755600001</v>
      </c>
      <c r="F25" s="34">
        <v>0.15566115161774799</v>
      </c>
      <c r="G25" s="34">
        <v>9.6684292636457295E-2</v>
      </c>
    </row>
    <row r="26" spans="1:11" x14ac:dyDescent="0.25">
      <c r="A26" s="5" t="s">
        <v>150</v>
      </c>
      <c r="B26" s="35" t="s">
        <v>204</v>
      </c>
      <c r="C26" s="36">
        <v>390</v>
      </c>
      <c r="D26" s="36">
        <v>22.95908725</v>
      </c>
      <c r="E26" s="36">
        <v>12.471101730000001</v>
      </c>
      <c r="F26" s="37">
        <v>5.8869454487179493E-2</v>
      </c>
      <c r="G26" s="37">
        <v>3.1977183923076927E-2</v>
      </c>
      <c r="H26" s="44"/>
      <c r="I26" s="44"/>
      <c r="J26" s="44"/>
      <c r="K26" s="44"/>
    </row>
    <row r="27" spans="1:11" x14ac:dyDescent="0.25">
      <c r="A27" s="5" t="s">
        <v>177</v>
      </c>
      <c r="B27" s="32" t="s">
        <v>205</v>
      </c>
      <c r="C27" s="33">
        <v>10</v>
      </c>
      <c r="D27" s="33">
        <v>0</v>
      </c>
      <c r="E27" s="33">
        <v>0</v>
      </c>
      <c r="F27" s="34">
        <v>0</v>
      </c>
      <c r="G27" s="34">
        <v>0</v>
      </c>
    </row>
    <row r="28" spans="1:11" x14ac:dyDescent="0.25">
      <c r="A28" s="5" t="s">
        <v>177</v>
      </c>
      <c r="B28" s="32" t="s">
        <v>206</v>
      </c>
      <c r="C28" s="33">
        <v>60</v>
      </c>
      <c r="D28" s="33">
        <v>0</v>
      </c>
      <c r="E28" s="33">
        <v>0</v>
      </c>
      <c r="F28" s="34">
        <v>0</v>
      </c>
      <c r="G28" s="34">
        <v>0</v>
      </c>
    </row>
    <row r="29" spans="1:11" x14ac:dyDescent="0.25">
      <c r="A29" s="5" t="s">
        <v>177</v>
      </c>
      <c r="B29" s="32" t="s">
        <v>207</v>
      </c>
      <c r="C29" s="33">
        <v>107</v>
      </c>
      <c r="D29" s="33">
        <v>9.2854676600000001</v>
      </c>
      <c r="E29" s="33">
        <v>6.0075149499999991</v>
      </c>
      <c r="F29" s="34">
        <v>8.6780071588785049E-2</v>
      </c>
      <c r="G29" s="34">
        <v>5.6144999532710273E-2</v>
      </c>
    </row>
    <row r="30" spans="1:11" x14ac:dyDescent="0.25">
      <c r="A30" s="5" t="s">
        <v>177</v>
      </c>
      <c r="B30" s="32" t="s">
        <v>208</v>
      </c>
      <c r="C30" s="33">
        <v>55</v>
      </c>
      <c r="D30" s="33">
        <v>13.673619589999999</v>
      </c>
      <c r="E30" s="33">
        <v>6.4635867800000009</v>
      </c>
      <c r="F30" s="34">
        <v>0.24861126527272731</v>
      </c>
      <c r="G30" s="34">
        <v>0.1175197596363637</v>
      </c>
    </row>
    <row r="31" spans="1:11" x14ac:dyDescent="0.25">
      <c r="A31" s="5" t="s">
        <v>177</v>
      </c>
      <c r="B31" s="32" t="s">
        <v>209</v>
      </c>
      <c r="C31" s="33">
        <v>90</v>
      </c>
      <c r="D31" s="33">
        <v>0</v>
      </c>
      <c r="E31" s="33">
        <v>0</v>
      </c>
      <c r="F31" s="34">
        <v>0</v>
      </c>
      <c r="G31" s="34">
        <v>0</v>
      </c>
    </row>
    <row r="32" spans="1:11" x14ac:dyDescent="0.25">
      <c r="A32" s="5" t="s">
        <v>177</v>
      </c>
      <c r="B32" s="32" t="s">
        <v>210</v>
      </c>
      <c r="C32" s="33">
        <v>18</v>
      </c>
      <c r="D32" s="33">
        <v>0</v>
      </c>
      <c r="E32" s="33">
        <v>0</v>
      </c>
      <c r="F32" s="34">
        <v>0</v>
      </c>
      <c r="G32" s="34">
        <v>0</v>
      </c>
    </row>
    <row r="33" spans="1:7" x14ac:dyDescent="0.25">
      <c r="A33" s="5" t="s">
        <v>177</v>
      </c>
      <c r="B33" s="32" t="s">
        <v>211</v>
      </c>
      <c r="C33" s="33">
        <v>50</v>
      </c>
      <c r="D33" s="33">
        <v>0</v>
      </c>
      <c r="E33" s="33">
        <v>0</v>
      </c>
      <c r="F33" s="34">
        <v>0</v>
      </c>
      <c r="G33" s="34">
        <v>0</v>
      </c>
    </row>
    <row r="34" spans="1:7" x14ac:dyDescent="0.25">
      <c r="A34" s="5" t="s">
        <v>150</v>
      </c>
      <c r="B34" s="35" t="s">
        <v>212</v>
      </c>
      <c r="C34" s="36">
        <v>25158.334223049991</v>
      </c>
      <c r="D34" s="36">
        <v>3184.21726653</v>
      </c>
      <c r="E34" s="36">
        <v>810.71774825999989</v>
      </c>
      <c r="F34" s="37">
        <v>0.12656709455797871</v>
      </c>
      <c r="G34" s="37">
        <v>3.2224619526567168E-2</v>
      </c>
    </row>
    <row r="35" spans="1:7" x14ac:dyDescent="0.25">
      <c r="A35" s="5" t="s">
        <v>177</v>
      </c>
      <c r="B35" s="32" t="s">
        <v>213</v>
      </c>
      <c r="C35" s="33">
        <v>250</v>
      </c>
      <c r="D35" s="33">
        <v>230.76010554999999</v>
      </c>
      <c r="E35" s="33">
        <v>97.492372659999987</v>
      </c>
      <c r="F35" s="34">
        <v>0.92304042219999982</v>
      </c>
      <c r="G35" s="34">
        <v>0.38996949064000003</v>
      </c>
    </row>
    <row r="36" spans="1:7" x14ac:dyDescent="0.25">
      <c r="A36" s="5" t="s">
        <v>177</v>
      </c>
      <c r="B36" s="32" t="s">
        <v>214</v>
      </c>
      <c r="C36" s="33">
        <v>20</v>
      </c>
      <c r="D36" s="33">
        <v>3.09433048</v>
      </c>
      <c r="E36" s="33">
        <v>0</v>
      </c>
      <c r="F36" s="34">
        <v>0.15471652399999999</v>
      </c>
      <c r="G36" s="34">
        <v>0</v>
      </c>
    </row>
    <row r="37" spans="1:7" x14ac:dyDescent="0.25">
      <c r="A37" s="5" t="s">
        <v>177</v>
      </c>
      <c r="B37" s="32" t="s">
        <v>215</v>
      </c>
      <c r="C37" s="33">
        <v>442.60119845000003</v>
      </c>
      <c r="D37" s="33">
        <v>276.16504593000008</v>
      </c>
      <c r="E37" s="33">
        <v>42.266271920000001</v>
      </c>
      <c r="F37" s="34">
        <v>0.62395910109854358</v>
      </c>
      <c r="G37" s="34">
        <v>9.5495159226901105E-2</v>
      </c>
    </row>
    <row r="38" spans="1:7" x14ac:dyDescent="0.25">
      <c r="A38" s="5" t="s">
        <v>177</v>
      </c>
      <c r="B38" s="32" t="s">
        <v>216</v>
      </c>
      <c r="C38" s="33">
        <v>2887.2030246000008</v>
      </c>
      <c r="D38" s="33">
        <v>492.18959443</v>
      </c>
      <c r="E38" s="33">
        <v>32.834949650000013</v>
      </c>
      <c r="F38" s="34">
        <v>0.17047280369145121</v>
      </c>
      <c r="G38" s="34">
        <v>1.1372580788477469E-2</v>
      </c>
    </row>
    <row r="39" spans="1:7" x14ac:dyDescent="0.25">
      <c r="A39" s="5" t="s">
        <v>177</v>
      </c>
      <c r="B39" s="32" t="s">
        <v>217</v>
      </c>
      <c r="C39" s="33">
        <v>2498</v>
      </c>
      <c r="D39" s="33">
        <v>1264.42211112</v>
      </c>
      <c r="E39" s="33">
        <v>469.82694437999999</v>
      </c>
      <c r="F39" s="34">
        <v>0.50617378347477981</v>
      </c>
      <c r="G39" s="34">
        <v>0.18808124274619689</v>
      </c>
    </row>
    <row r="40" spans="1:7" x14ac:dyDescent="0.25">
      <c r="A40" s="5" t="s">
        <v>177</v>
      </c>
      <c r="B40" s="32" t="s">
        <v>218</v>
      </c>
      <c r="C40" s="33">
        <v>16920.416000000001</v>
      </c>
      <c r="D40" s="33">
        <v>294.41428308000002</v>
      </c>
      <c r="E40" s="33">
        <v>63.662322069999988</v>
      </c>
      <c r="F40" s="34">
        <v>1.739994354039523E-2</v>
      </c>
      <c r="G40" s="34">
        <v>3.7624560808670422E-3</v>
      </c>
    </row>
    <row r="41" spans="1:7" x14ac:dyDescent="0.25">
      <c r="A41" s="5" t="s">
        <v>177</v>
      </c>
      <c r="B41" s="32" t="s">
        <v>219</v>
      </c>
      <c r="C41" s="33">
        <v>200</v>
      </c>
      <c r="D41" s="33">
        <v>6</v>
      </c>
      <c r="E41" s="33">
        <v>0</v>
      </c>
      <c r="F41" s="34">
        <v>0.03</v>
      </c>
      <c r="G41" s="34">
        <v>0</v>
      </c>
    </row>
    <row r="42" spans="1:7" x14ac:dyDescent="0.25">
      <c r="A42" s="5" t="s">
        <v>177</v>
      </c>
      <c r="B42" s="32" t="s">
        <v>220</v>
      </c>
      <c r="C42" s="33">
        <v>250</v>
      </c>
      <c r="D42" s="33">
        <v>0</v>
      </c>
      <c r="E42" s="33">
        <v>0</v>
      </c>
      <c r="F42" s="34">
        <v>0</v>
      </c>
      <c r="G42" s="34">
        <v>0</v>
      </c>
    </row>
    <row r="43" spans="1:7" x14ac:dyDescent="0.25">
      <c r="A43" s="5" t="s">
        <v>177</v>
      </c>
      <c r="B43" s="32" t="s">
        <v>221</v>
      </c>
      <c r="C43" s="33">
        <v>15.114000000000001</v>
      </c>
      <c r="D43" s="33">
        <v>0</v>
      </c>
      <c r="E43" s="33">
        <v>0</v>
      </c>
      <c r="F43" s="34">
        <v>0</v>
      </c>
      <c r="G43" s="34">
        <v>0</v>
      </c>
    </row>
    <row r="44" spans="1:7" x14ac:dyDescent="0.25">
      <c r="A44" s="5" t="s">
        <v>177</v>
      </c>
      <c r="B44" s="32" t="s">
        <v>222</v>
      </c>
      <c r="C44" s="33">
        <v>1000</v>
      </c>
      <c r="D44" s="33">
        <v>135.60446203999999</v>
      </c>
      <c r="E44" s="33">
        <v>42.732942929999993</v>
      </c>
      <c r="F44" s="34">
        <v>0.13560446204000001</v>
      </c>
      <c r="G44" s="34">
        <v>4.273294292999999E-2</v>
      </c>
    </row>
    <row r="45" spans="1:7" x14ac:dyDescent="0.25">
      <c r="A45" s="5" t="s">
        <v>177</v>
      </c>
      <c r="B45" s="32" t="s">
        <v>223</v>
      </c>
      <c r="C45" s="33">
        <v>7.5848000000000004</v>
      </c>
      <c r="D45" s="33">
        <v>0</v>
      </c>
      <c r="E45" s="33">
        <v>0</v>
      </c>
      <c r="F45" s="34">
        <v>0</v>
      </c>
      <c r="G45" s="34">
        <v>0</v>
      </c>
    </row>
    <row r="46" spans="1:7" x14ac:dyDescent="0.25">
      <c r="A46" s="5" t="s">
        <v>177</v>
      </c>
      <c r="B46" s="32" t="s">
        <v>224</v>
      </c>
      <c r="C46" s="33">
        <v>6.3055199999999996</v>
      </c>
      <c r="D46" s="33">
        <v>3.8112780599999998</v>
      </c>
      <c r="E46" s="33">
        <v>0</v>
      </c>
      <c r="F46" s="34">
        <v>0.60443517108818945</v>
      </c>
      <c r="G46" s="34">
        <v>0</v>
      </c>
    </row>
    <row r="47" spans="1:7" x14ac:dyDescent="0.25">
      <c r="A47" s="5" t="s">
        <v>177</v>
      </c>
      <c r="B47" s="32" t="s">
        <v>225</v>
      </c>
      <c r="C47" s="33">
        <v>9.2058400000000002</v>
      </c>
      <c r="D47" s="33">
        <v>0</v>
      </c>
      <c r="E47" s="33">
        <v>0</v>
      </c>
      <c r="F47" s="34">
        <v>0</v>
      </c>
      <c r="G47" s="34">
        <v>0</v>
      </c>
    </row>
    <row r="48" spans="1:7" x14ac:dyDescent="0.25">
      <c r="A48" s="5" t="s">
        <v>177</v>
      </c>
      <c r="B48" s="32" t="s">
        <v>226</v>
      </c>
      <c r="C48" s="33">
        <v>12.557359999999999</v>
      </c>
      <c r="D48" s="33">
        <v>1.5647087099999999</v>
      </c>
      <c r="E48" s="33">
        <v>0.14217484</v>
      </c>
      <c r="F48" s="34">
        <v>0.1246049097899558</v>
      </c>
      <c r="G48" s="34">
        <v>1.132203265654564E-2</v>
      </c>
    </row>
    <row r="49" spans="1:7" x14ac:dyDescent="0.25">
      <c r="A49" s="5" t="s">
        <v>177</v>
      </c>
      <c r="B49" s="32" t="s">
        <v>227</v>
      </c>
      <c r="C49" s="33">
        <v>2.5473400000000002</v>
      </c>
      <c r="D49" s="33">
        <v>0</v>
      </c>
      <c r="E49" s="33">
        <v>0</v>
      </c>
      <c r="F49" s="34">
        <v>0</v>
      </c>
      <c r="G49" s="34">
        <v>0</v>
      </c>
    </row>
    <row r="50" spans="1:7" x14ac:dyDescent="0.25">
      <c r="A50" s="5" t="s">
        <v>177</v>
      </c>
      <c r="B50" s="32" t="s">
        <v>228</v>
      </c>
      <c r="C50" s="33">
        <v>0.87159999999999982</v>
      </c>
      <c r="D50" s="33">
        <v>0</v>
      </c>
      <c r="E50" s="33">
        <v>0</v>
      </c>
      <c r="F50" s="34">
        <v>0</v>
      </c>
      <c r="G50" s="34">
        <v>0</v>
      </c>
    </row>
    <row r="51" spans="1:7" x14ac:dyDescent="0.25">
      <c r="A51" s="5" t="s">
        <v>177</v>
      </c>
      <c r="B51" s="32" t="s">
        <v>229</v>
      </c>
      <c r="C51" s="33">
        <v>1.9812799999999999</v>
      </c>
      <c r="D51" s="33">
        <v>0</v>
      </c>
      <c r="E51" s="33">
        <v>0</v>
      </c>
      <c r="F51" s="34">
        <v>0</v>
      </c>
      <c r="G51" s="34">
        <v>0</v>
      </c>
    </row>
    <row r="52" spans="1:7" x14ac:dyDescent="0.25">
      <c r="A52" s="5" t="s">
        <v>177</v>
      </c>
      <c r="B52" s="32" t="s">
        <v>230</v>
      </c>
      <c r="C52" s="33">
        <v>0.86921999999999999</v>
      </c>
      <c r="D52" s="33">
        <v>4.4952190000000003E-2</v>
      </c>
      <c r="E52" s="33">
        <v>2.8552879999999999E-2</v>
      </c>
      <c r="F52" s="34">
        <v>5.1715549573180558E-2</v>
      </c>
      <c r="G52" s="34">
        <v>3.2848852994638869E-2</v>
      </c>
    </row>
    <row r="53" spans="1:7" x14ac:dyDescent="0.25">
      <c r="A53" s="5" t="s">
        <v>177</v>
      </c>
      <c r="B53" s="32" t="s">
        <v>231</v>
      </c>
      <c r="C53" s="33">
        <v>3.0829</v>
      </c>
      <c r="D53" s="33">
        <v>3.04081621</v>
      </c>
      <c r="E53" s="33">
        <v>0.35347926000000002</v>
      </c>
      <c r="F53" s="34">
        <v>0.98634928476434525</v>
      </c>
      <c r="G53" s="34">
        <v>0.1146580362645561</v>
      </c>
    </row>
    <row r="54" spans="1:7" x14ac:dyDescent="0.25">
      <c r="A54" s="5" t="s">
        <v>177</v>
      </c>
      <c r="B54" s="32" t="s">
        <v>232</v>
      </c>
      <c r="C54" s="33">
        <v>1.07012</v>
      </c>
      <c r="D54" s="33">
        <v>1.07012</v>
      </c>
      <c r="E54" s="33">
        <v>0.6114286000000001</v>
      </c>
      <c r="F54" s="34">
        <v>1</v>
      </c>
      <c r="G54" s="34">
        <v>0.57136451986693093</v>
      </c>
    </row>
    <row r="55" spans="1:7" x14ac:dyDescent="0.25">
      <c r="A55" s="5" t="s">
        <v>177</v>
      </c>
      <c r="B55" s="32" t="s">
        <v>233</v>
      </c>
      <c r="C55" s="33">
        <v>3.4127999999999998</v>
      </c>
      <c r="D55" s="33">
        <v>0</v>
      </c>
      <c r="E55" s="33">
        <v>0</v>
      </c>
      <c r="F55" s="34">
        <v>0</v>
      </c>
      <c r="G55" s="34">
        <v>0</v>
      </c>
    </row>
    <row r="56" spans="1:7" x14ac:dyDescent="0.25">
      <c r="A56" s="5" t="s">
        <v>177</v>
      </c>
      <c r="B56" s="32" t="s">
        <v>234</v>
      </c>
      <c r="C56" s="33">
        <v>0.63419999999999999</v>
      </c>
      <c r="D56" s="33">
        <v>0</v>
      </c>
      <c r="E56" s="33">
        <v>0</v>
      </c>
      <c r="F56" s="34">
        <v>0</v>
      </c>
      <c r="G56" s="34">
        <v>0</v>
      </c>
    </row>
    <row r="57" spans="1:7" x14ac:dyDescent="0.25">
      <c r="A57" s="5" t="s">
        <v>177</v>
      </c>
      <c r="B57" s="32" t="s">
        <v>235</v>
      </c>
      <c r="C57" s="33">
        <v>0.58919999999999995</v>
      </c>
      <c r="D57" s="33">
        <v>0</v>
      </c>
      <c r="E57" s="33">
        <v>0</v>
      </c>
      <c r="F57" s="34">
        <v>0</v>
      </c>
      <c r="G57" s="34">
        <v>0</v>
      </c>
    </row>
    <row r="58" spans="1:7" x14ac:dyDescent="0.25">
      <c r="A58" s="5" t="s">
        <v>177</v>
      </c>
      <c r="B58" s="32" t="s">
        <v>236</v>
      </c>
      <c r="C58" s="33">
        <v>2.4712000000000001</v>
      </c>
      <c r="D58" s="33">
        <v>0.65683437</v>
      </c>
      <c r="E58" s="33">
        <v>0.41365065000000001</v>
      </c>
      <c r="F58" s="34">
        <v>0.26579571463256718</v>
      </c>
      <c r="G58" s="34">
        <v>0.1673885764001295</v>
      </c>
    </row>
    <row r="59" spans="1:7" x14ac:dyDescent="0.25">
      <c r="A59" s="5" t="s">
        <v>177</v>
      </c>
      <c r="B59" s="32" t="s">
        <v>237</v>
      </c>
      <c r="C59" s="33">
        <v>12.659840000000001</v>
      </c>
      <c r="D59" s="33">
        <v>3.3928093800000001</v>
      </c>
      <c r="E59" s="33">
        <v>3.3927879500000011</v>
      </c>
      <c r="F59" s="34">
        <v>0.26799780881906882</v>
      </c>
      <c r="G59" s="34">
        <v>0.26799611606465812</v>
      </c>
    </row>
    <row r="60" spans="1:7" x14ac:dyDescent="0.25">
      <c r="A60" s="5" t="s">
        <v>177</v>
      </c>
      <c r="B60" s="32" t="s">
        <v>238</v>
      </c>
      <c r="C60" s="33">
        <v>12.34864</v>
      </c>
      <c r="D60" s="33">
        <v>0.17100055</v>
      </c>
      <c r="E60" s="33">
        <v>1.3537769999999999E-2</v>
      </c>
      <c r="F60" s="34">
        <v>1.384772331204084E-2</v>
      </c>
      <c r="G60" s="34">
        <v>1.096296434263206E-3</v>
      </c>
    </row>
    <row r="61" spans="1:7" x14ac:dyDescent="0.25">
      <c r="A61" s="5" t="s">
        <v>177</v>
      </c>
      <c r="B61" s="32" t="s">
        <v>239</v>
      </c>
      <c r="C61" s="33">
        <v>15.9252</v>
      </c>
      <c r="D61" s="33">
        <v>0</v>
      </c>
      <c r="E61" s="33">
        <v>0</v>
      </c>
      <c r="F61" s="34">
        <v>0</v>
      </c>
      <c r="G61" s="34">
        <v>0</v>
      </c>
    </row>
    <row r="62" spans="1:7" x14ac:dyDescent="0.25">
      <c r="A62" s="5" t="s">
        <v>177</v>
      </c>
      <c r="B62" s="32" t="s">
        <v>240</v>
      </c>
      <c r="C62" s="33">
        <v>2.5179200000000002</v>
      </c>
      <c r="D62" s="33">
        <v>0.51209355000000001</v>
      </c>
      <c r="E62" s="33">
        <v>0.14760548000000001</v>
      </c>
      <c r="F62" s="34">
        <v>0.2033795950625914</v>
      </c>
      <c r="G62" s="34">
        <v>5.8621989578699893E-2</v>
      </c>
    </row>
    <row r="63" spans="1:7" x14ac:dyDescent="0.25">
      <c r="A63" s="5" t="s">
        <v>177</v>
      </c>
      <c r="B63" s="32" t="s">
        <v>241</v>
      </c>
      <c r="C63" s="33">
        <v>0.85777999999999999</v>
      </c>
      <c r="D63" s="33">
        <v>0</v>
      </c>
      <c r="E63" s="33">
        <v>0</v>
      </c>
      <c r="F63" s="34">
        <v>0</v>
      </c>
      <c r="G63" s="34">
        <v>0</v>
      </c>
    </row>
    <row r="64" spans="1:7" x14ac:dyDescent="0.25">
      <c r="A64" s="5" t="s">
        <v>177</v>
      </c>
      <c r="B64" s="32" t="s">
        <v>242</v>
      </c>
      <c r="C64" s="33">
        <v>0.43724000000000002</v>
      </c>
      <c r="D64" s="33">
        <v>0</v>
      </c>
      <c r="E64" s="33">
        <v>0</v>
      </c>
      <c r="F64" s="34">
        <v>0</v>
      </c>
      <c r="G64" s="34">
        <v>0</v>
      </c>
    </row>
    <row r="65" spans="1:7" x14ac:dyDescent="0.25">
      <c r="A65" s="5" t="s">
        <v>177</v>
      </c>
      <c r="B65" s="32" t="s">
        <v>243</v>
      </c>
      <c r="C65" s="33">
        <v>2.0699999999999998</v>
      </c>
      <c r="D65" s="33">
        <v>2.0697950000000001</v>
      </c>
      <c r="E65" s="33">
        <v>0</v>
      </c>
      <c r="F65" s="34">
        <v>0.99990096618357494</v>
      </c>
      <c r="G65" s="34">
        <v>0</v>
      </c>
    </row>
    <row r="66" spans="1:7" x14ac:dyDescent="0.25">
      <c r="A66" s="5" t="s">
        <v>177</v>
      </c>
      <c r="B66" s="32" t="s">
        <v>244</v>
      </c>
      <c r="C66" s="33">
        <v>525</v>
      </c>
      <c r="D66" s="33">
        <v>465.23292587999998</v>
      </c>
      <c r="E66" s="33">
        <v>56.798727220000004</v>
      </c>
      <c r="F66" s="34">
        <v>0.88615795405714293</v>
      </c>
      <c r="G66" s="34">
        <v>0.10818805184761909</v>
      </c>
    </row>
    <row r="67" spans="1:7" x14ac:dyDescent="0.25">
      <c r="A67" s="5" t="s">
        <v>177</v>
      </c>
      <c r="B67" s="32" t="s">
        <v>245</v>
      </c>
      <c r="C67" s="33">
        <v>50</v>
      </c>
      <c r="D67" s="33">
        <v>0</v>
      </c>
      <c r="E67" s="33">
        <v>0</v>
      </c>
      <c r="F67" s="34">
        <v>0</v>
      </c>
      <c r="G67" s="34">
        <v>0</v>
      </c>
    </row>
    <row r="68" spans="1:7" x14ac:dyDescent="0.25">
      <c r="A68" s="5" t="s">
        <v>150</v>
      </c>
      <c r="B68" s="35" t="s">
        <v>246</v>
      </c>
      <c r="C68" s="36">
        <v>536.84566934999998</v>
      </c>
      <c r="D68" s="36">
        <v>21.31409506</v>
      </c>
      <c r="E68" s="36">
        <v>17.172323030000001</v>
      </c>
      <c r="F68" s="37">
        <v>3.9702462508092132E-2</v>
      </c>
      <c r="G68" s="37">
        <v>3.1987448181880353E-2</v>
      </c>
    </row>
    <row r="69" spans="1:7" x14ac:dyDescent="0.25">
      <c r="A69" s="5" t="s">
        <v>177</v>
      </c>
      <c r="B69" s="32" t="s">
        <v>247</v>
      </c>
      <c r="C69" s="33">
        <v>261.95266935000001</v>
      </c>
      <c r="D69" s="33">
        <v>0</v>
      </c>
      <c r="E69" s="33">
        <v>0</v>
      </c>
      <c r="F69" s="34">
        <v>0</v>
      </c>
      <c r="G69" s="34">
        <v>0</v>
      </c>
    </row>
    <row r="70" spans="1:7" x14ac:dyDescent="0.25">
      <c r="A70" s="5" t="s">
        <v>177</v>
      </c>
      <c r="B70" s="32" t="s">
        <v>248</v>
      </c>
      <c r="C70" s="33">
        <v>220</v>
      </c>
      <c r="D70" s="33">
        <v>0</v>
      </c>
      <c r="E70" s="33">
        <v>0</v>
      </c>
      <c r="F70" s="34">
        <v>0</v>
      </c>
      <c r="G70" s="34">
        <v>0</v>
      </c>
    </row>
    <row r="71" spans="1:7" x14ac:dyDescent="0.25">
      <c r="A71" s="5" t="s">
        <v>177</v>
      </c>
      <c r="B71" s="32" t="s">
        <v>249</v>
      </c>
      <c r="C71" s="33">
        <v>12</v>
      </c>
      <c r="D71" s="33">
        <v>0</v>
      </c>
      <c r="E71" s="33">
        <v>0</v>
      </c>
      <c r="F71" s="34">
        <v>0</v>
      </c>
      <c r="G71" s="34">
        <v>0</v>
      </c>
    </row>
    <row r="72" spans="1:7" ht="24" x14ac:dyDescent="0.25">
      <c r="A72" s="5" t="s">
        <v>177</v>
      </c>
      <c r="B72" s="32" t="s">
        <v>250</v>
      </c>
      <c r="C72" s="33">
        <v>42.893000000000001</v>
      </c>
      <c r="D72" s="33">
        <v>21.31409506</v>
      </c>
      <c r="E72" s="33">
        <v>17.172323030000001</v>
      </c>
      <c r="F72" s="34">
        <v>0.49691313407782162</v>
      </c>
      <c r="G72" s="34">
        <v>0.4003525757116545</v>
      </c>
    </row>
    <row r="73" spans="1:7" x14ac:dyDescent="0.25">
      <c r="A73" s="5" t="s">
        <v>150</v>
      </c>
      <c r="B73" s="35" t="s">
        <v>251</v>
      </c>
      <c r="C73" s="36">
        <v>800.66099311000005</v>
      </c>
      <c r="D73" s="36">
        <v>569.05748326000003</v>
      </c>
      <c r="E73" s="36">
        <v>148.09231634</v>
      </c>
      <c r="F73" s="37">
        <v>0.71073461571996321</v>
      </c>
      <c r="G73" s="37">
        <v>0.18496257169312871</v>
      </c>
    </row>
    <row r="74" spans="1:7" x14ac:dyDescent="0.25">
      <c r="A74" s="5" t="s">
        <v>177</v>
      </c>
      <c r="B74" s="32" t="s">
        <v>252</v>
      </c>
      <c r="C74" s="33">
        <v>54.8</v>
      </c>
      <c r="D74" s="33">
        <v>7.91872811</v>
      </c>
      <c r="E74" s="33">
        <v>7.91872811</v>
      </c>
      <c r="F74" s="34">
        <v>0.14450233777372259</v>
      </c>
      <c r="G74" s="34">
        <v>0.14450233777372259</v>
      </c>
    </row>
    <row r="75" spans="1:7" x14ac:dyDescent="0.25">
      <c r="A75" s="5" t="s">
        <v>177</v>
      </c>
      <c r="B75" s="32" t="s">
        <v>253</v>
      </c>
      <c r="C75" s="33">
        <v>43.422685000000001</v>
      </c>
      <c r="D75" s="33">
        <v>34.716461000000002</v>
      </c>
      <c r="E75" s="33">
        <v>29.078175779999999</v>
      </c>
      <c r="F75" s="34">
        <v>0.79950056059407659</v>
      </c>
      <c r="G75" s="34">
        <v>0.66965402484899306</v>
      </c>
    </row>
    <row r="76" spans="1:7" x14ac:dyDescent="0.25">
      <c r="A76" s="5" t="s">
        <v>177</v>
      </c>
      <c r="B76" s="32" t="s">
        <v>254</v>
      </c>
      <c r="C76" s="33">
        <v>315</v>
      </c>
      <c r="D76" s="33">
        <v>268.01201768999999</v>
      </c>
      <c r="E76" s="33">
        <v>84.513514739999991</v>
      </c>
      <c r="F76" s="34">
        <v>0.85083180219047616</v>
      </c>
      <c r="G76" s="34">
        <v>0.26829687219047621</v>
      </c>
    </row>
    <row r="77" spans="1:7" x14ac:dyDescent="0.25">
      <c r="A77" s="5" t="s">
        <v>177</v>
      </c>
      <c r="B77" s="32" t="s">
        <v>255</v>
      </c>
      <c r="C77" s="33">
        <v>145.66000099999999</v>
      </c>
      <c r="D77" s="33">
        <v>114.04</v>
      </c>
      <c r="E77" s="33">
        <v>10.65337937</v>
      </c>
      <c r="F77" s="34">
        <v>0.78291912135851216</v>
      </c>
      <c r="G77" s="34">
        <v>7.3138674288489108E-2</v>
      </c>
    </row>
    <row r="78" spans="1:7" x14ac:dyDescent="0.25">
      <c r="A78" s="5" t="s">
        <v>177</v>
      </c>
      <c r="B78" s="32" t="s">
        <v>256</v>
      </c>
      <c r="C78" s="33">
        <v>25.300000010000002</v>
      </c>
      <c r="D78" s="33">
        <v>1.7815226</v>
      </c>
      <c r="E78" s="33">
        <v>1.7815225299999999</v>
      </c>
      <c r="F78" s="34">
        <v>7.0415913015645884E-2</v>
      </c>
      <c r="G78" s="34">
        <v>7.0415910248847469E-2</v>
      </c>
    </row>
    <row r="79" spans="1:7" x14ac:dyDescent="0.25">
      <c r="A79" s="5" t="s">
        <v>177</v>
      </c>
      <c r="B79" s="32" t="s">
        <v>257</v>
      </c>
      <c r="C79" s="33">
        <v>106.6822389</v>
      </c>
      <c r="D79" s="33">
        <v>32.792685669999997</v>
      </c>
      <c r="E79" s="33">
        <v>11.33072673</v>
      </c>
      <c r="F79" s="34">
        <v>0.30738655288945188</v>
      </c>
      <c r="G79" s="34">
        <v>0.10621005752064321</v>
      </c>
    </row>
    <row r="80" spans="1:7" x14ac:dyDescent="0.25">
      <c r="A80" s="5" t="s">
        <v>177</v>
      </c>
      <c r="B80" s="32" t="s">
        <v>258</v>
      </c>
      <c r="C80" s="33">
        <v>109.79606819999999</v>
      </c>
      <c r="D80" s="33">
        <v>109.79606819</v>
      </c>
      <c r="E80" s="33">
        <v>2.8162690800000001</v>
      </c>
      <c r="F80" s="34">
        <v>0.99999999990892208</v>
      </c>
      <c r="G80" s="34">
        <v>2.5649999368556629E-2</v>
      </c>
    </row>
    <row r="81" spans="1:7" x14ac:dyDescent="0.25">
      <c r="A81" s="5" t="s">
        <v>150</v>
      </c>
      <c r="B81" s="35" t="s">
        <v>259</v>
      </c>
      <c r="C81" s="36">
        <v>500</v>
      </c>
      <c r="D81" s="36">
        <v>284.55077088999968</v>
      </c>
      <c r="E81" s="36">
        <v>159.85040126999959</v>
      </c>
      <c r="F81" s="37">
        <v>0.56910154177999939</v>
      </c>
      <c r="G81" s="37">
        <v>0.31970080253999922</v>
      </c>
    </row>
    <row r="82" spans="1:7" x14ac:dyDescent="0.25">
      <c r="A82" s="5" t="s">
        <v>177</v>
      </c>
      <c r="B82" s="32" t="s">
        <v>46</v>
      </c>
      <c r="C82" s="33">
        <v>500</v>
      </c>
      <c r="D82" s="33">
        <v>284.55077088999968</v>
      </c>
      <c r="E82" s="33">
        <v>159.85040126999959</v>
      </c>
      <c r="F82" s="34">
        <v>0.56910154177999939</v>
      </c>
      <c r="G82" s="34">
        <v>0.31970080253999922</v>
      </c>
    </row>
    <row r="83" spans="1:7" x14ac:dyDescent="0.25">
      <c r="A83" s="5" t="s">
        <v>150</v>
      </c>
      <c r="B83" s="35" t="s">
        <v>45</v>
      </c>
      <c r="C83" s="36">
        <f>C84+C85+C86+C87+C88+C89+C90+C91+C92+C93+C94+C95+C96+C97</f>
        <v>5516.7139657399994</v>
      </c>
      <c r="D83" s="36">
        <f t="shared" ref="D83:E83" si="0">D84+D85+D86+D87+D88+D89+D90+D91+D92+D93+D94+D95+D96+D97</f>
        <v>1550.10983197</v>
      </c>
      <c r="E83" s="36">
        <f t="shared" si="0"/>
        <v>721.11511316000031</v>
      </c>
      <c r="F83" s="37">
        <f>D83/C83</f>
        <v>0.28098426737302695</v>
      </c>
      <c r="G83" s="37">
        <f>E83/C83</f>
        <v>0.1307146097546987</v>
      </c>
    </row>
    <row r="84" spans="1:7" x14ac:dyDescent="0.25">
      <c r="A84" s="5" t="s">
        <v>177</v>
      </c>
      <c r="B84" s="32" t="s">
        <v>260</v>
      </c>
      <c r="C84" s="33">
        <v>40</v>
      </c>
      <c r="D84" s="33">
        <v>0</v>
      </c>
      <c r="E84" s="33">
        <v>0</v>
      </c>
      <c r="F84" s="34">
        <v>0</v>
      </c>
      <c r="G84" s="34">
        <v>0</v>
      </c>
    </row>
    <row r="85" spans="1:7" x14ac:dyDescent="0.25">
      <c r="A85" s="5" t="s">
        <v>177</v>
      </c>
      <c r="B85" s="49" t="s">
        <v>261</v>
      </c>
      <c r="C85" s="50">
        <v>8</v>
      </c>
      <c r="D85" s="50">
        <v>3.8</v>
      </c>
      <c r="E85" s="50">
        <v>3.8</v>
      </c>
      <c r="F85" s="51">
        <v>0.47499999999999998</v>
      </c>
      <c r="G85" s="51">
        <v>0.47499999999999998</v>
      </c>
    </row>
    <row r="86" spans="1:7" x14ac:dyDescent="0.25">
      <c r="A86" s="5" t="s">
        <v>177</v>
      </c>
      <c r="B86" s="49" t="s">
        <v>262</v>
      </c>
      <c r="C86" s="50">
        <v>3</v>
      </c>
      <c r="D86" s="50">
        <v>0</v>
      </c>
      <c r="E86" s="50">
        <v>0</v>
      </c>
      <c r="F86" s="51">
        <v>0</v>
      </c>
      <c r="G86" s="51">
        <v>0</v>
      </c>
    </row>
    <row r="87" spans="1:7" x14ac:dyDescent="0.25">
      <c r="A87" s="5" t="s">
        <v>177</v>
      </c>
      <c r="B87" s="49" t="s">
        <v>263</v>
      </c>
      <c r="C87" s="50">
        <v>26.532244760000001</v>
      </c>
      <c r="D87" s="50">
        <v>26.532244760000001</v>
      </c>
      <c r="E87" s="50">
        <v>13.95146278</v>
      </c>
      <c r="F87" s="51">
        <v>0.99999999999999989</v>
      </c>
      <c r="G87" s="51">
        <v>0.52583047179759246</v>
      </c>
    </row>
    <row r="88" spans="1:7" x14ac:dyDescent="0.25">
      <c r="A88" s="5"/>
      <c r="B88" s="49" t="s">
        <v>274</v>
      </c>
      <c r="C88" s="50">
        <v>300</v>
      </c>
      <c r="D88" s="50">
        <v>0</v>
      </c>
      <c r="E88" s="50">
        <v>0</v>
      </c>
      <c r="F88" s="51">
        <v>0</v>
      </c>
      <c r="G88" s="51">
        <v>0</v>
      </c>
    </row>
    <row r="89" spans="1:7" x14ac:dyDescent="0.25">
      <c r="A89" s="5" t="s">
        <v>177</v>
      </c>
      <c r="B89" s="49" t="s">
        <v>264</v>
      </c>
      <c r="C89" s="50">
        <v>600</v>
      </c>
      <c r="D89" s="50">
        <v>600</v>
      </c>
      <c r="E89" s="50">
        <v>600</v>
      </c>
      <c r="F89" s="51">
        <v>1</v>
      </c>
      <c r="G89" s="51">
        <v>1</v>
      </c>
    </row>
    <row r="90" spans="1:7" x14ac:dyDescent="0.25">
      <c r="A90" s="5" t="s">
        <v>177</v>
      </c>
      <c r="B90" s="49" t="s">
        <v>265</v>
      </c>
      <c r="C90" s="50">
        <v>715</v>
      </c>
      <c r="D90" s="50">
        <v>211.76875282000009</v>
      </c>
      <c r="E90" s="50">
        <v>38.380357629999907</v>
      </c>
      <c r="F90" s="51">
        <v>0.29618007387412593</v>
      </c>
      <c r="G90" s="51">
        <v>5.3678821860139732E-2</v>
      </c>
    </row>
    <row r="91" spans="1:7" x14ac:dyDescent="0.25">
      <c r="A91" s="5" t="s">
        <v>177</v>
      </c>
      <c r="B91" s="49" t="s">
        <v>266</v>
      </c>
      <c r="C91" s="50">
        <v>30</v>
      </c>
      <c r="D91" s="50">
        <v>16.465851499999999</v>
      </c>
      <c r="E91" s="50">
        <v>0.93225142999999999</v>
      </c>
      <c r="F91" s="51">
        <v>0.54886171666666661</v>
      </c>
      <c r="G91" s="51">
        <v>3.1075047666666671E-2</v>
      </c>
    </row>
    <row r="92" spans="1:7" x14ac:dyDescent="0.25">
      <c r="A92" s="5" t="s">
        <v>177</v>
      </c>
      <c r="B92" s="32" t="s">
        <v>267</v>
      </c>
      <c r="C92" s="33">
        <v>3508.8753999799992</v>
      </c>
      <c r="D92" s="33">
        <v>609.9580450499999</v>
      </c>
      <c r="E92" s="33">
        <v>4.6743314599999994</v>
      </c>
      <c r="F92" s="34">
        <v>0.17383291668136081</v>
      </c>
      <c r="G92" s="34">
        <v>1.3321451824783071E-3</v>
      </c>
    </row>
    <row r="93" spans="1:7" x14ac:dyDescent="0.25">
      <c r="A93" s="5" t="s">
        <v>177</v>
      </c>
      <c r="B93" s="32" t="s">
        <v>268</v>
      </c>
      <c r="C93" s="33">
        <v>16.8</v>
      </c>
      <c r="D93" s="33">
        <v>4.1233000000000004</v>
      </c>
      <c r="E93" s="33">
        <v>4.1233000000000004</v>
      </c>
      <c r="F93" s="34">
        <v>0.2454345238095238</v>
      </c>
      <c r="G93" s="34">
        <v>0.2454345238095238</v>
      </c>
    </row>
    <row r="94" spans="1:7" x14ac:dyDescent="0.25">
      <c r="A94" s="5" t="s">
        <v>177</v>
      </c>
      <c r="B94" s="32" t="s">
        <v>269</v>
      </c>
      <c r="C94" s="33">
        <v>11.05</v>
      </c>
      <c r="D94" s="33">
        <v>10.005316840000001</v>
      </c>
      <c r="E94" s="33">
        <v>7.981358779999999</v>
      </c>
      <c r="F94" s="34">
        <v>0.90545853755656103</v>
      </c>
      <c r="G94" s="34">
        <v>0.72229491221719455</v>
      </c>
    </row>
    <row r="95" spans="1:7" x14ac:dyDescent="0.25">
      <c r="A95" s="5" t="s">
        <v>177</v>
      </c>
      <c r="B95" s="32" t="s">
        <v>270</v>
      </c>
      <c r="C95" s="33">
        <v>140</v>
      </c>
      <c r="D95" s="33">
        <v>0</v>
      </c>
      <c r="E95" s="33">
        <v>0</v>
      </c>
      <c r="F95" s="34">
        <v>0</v>
      </c>
      <c r="G95" s="34">
        <v>0</v>
      </c>
    </row>
    <row r="96" spans="1:7" x14ac:dyDescent="0.25">
      <c r="A96" s="5" t="s">
        <v>177</v>
      </c>
      <c r="B96" s="32" t="s">
        <v>271</v>
      </c>
      <c r="C96" s="33">
        <v>50</v>
      </c>
      <c r="D96" s="33">
        <v>0</v>
      </c>
      <c r="E96" s="33">
        <v>0</v>
      </c>
      <c r="F96" s="34">
        <v>0</v>
      </c>
      <c r="G96" s="34">
        <v>0</v>
      </c>
    </row>
    <row r="97" spans="1:7" x14ac:dyDescent="0.25">
      <c r="A97" s="5" t="s">
        <v>177</v>
      </c>
      <c r="B97" s="32" t="s">
        <v>272</v>
      </c>
      <c r="C97" s="33">
        <v>67.456321000000003</v>
      </c>
      <c r="D97" s="33">
        <v>67.456321000000003</v>
      </c>
      <c r="E97" s="33">
        <v>47.272051080000473</v>
      </c>
      <c r="F97" s="34">
        <v>1</v>
      </c>
      <c r="G97" s="34">
        <v>0.70078015490943335</v>
      </c>
    </row>
    <row r="98" spans="1:7" ht="15.6" customHeight="1" x14ac:dyDescent="0.25">
      <c r="A98" s="5" t="s">
        <v>176</v>
      </c>
      <c r="B98" s="41" t="s">
        <v>145</v>
      </c>
      <c r="C98" s="15">
        <f>C4+C26+C34+C68+C73+C81+C83</f>
        <v>47344.242500999986</v>
      </c>
      <c r="D98" s="15">
        <f t="shared" ref="D98:E98" si="1">D4+D26+D34+D68+D73+D81+D83</f>
        <v>8548.7514445599991</v>
      </c>
      <c r="E98" s="15">
        <f t="shared" si="1"/>
        <v>2921.0662639700004</v>
      </c>
      <c r="F98" s="16">
        <f>D98/C98</f>
        <v>0.18056580891286697</v>
      </c>
      <c r="G98" s="16">
        <f>E98/C98</f>
        <v>6.1698447575928642E-2</v>
      </c>
    </row>
    <row r="99" spans="1:7" x14ac:dyDescent="0.25">
      <c r="C99" s="44"/>
    </row>
  </sheetData>
  <mergeCells count="2">
    <mergeCell ref="B1:G1"/>
    <mergeCell ref="B2:G2"/>
  </mergeCell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1:G1"/>
  <sheetViews>
    <sheetView zoomScaleNormal="100" workbookViewId="0">
      <selection activeCell="B13" sqref="B13"/>
    </sheetView>
  </sheetViews>
  <sheetFormatPr defaultColWidth="11" defaultRowHeight="15.75" x14ac:dyDescent="0.25"/>
  <cols>
    <col min="6" max="6" width="29.875" customWidth="1"/>
  </cols>
  <sheetData>
    <row r="1" spans="6:7" x14ac:dyDescent="0.25">
      <c r="F1" t="s">
        <v>37</v>
      </c>
      <c r="G1" t="s">
        <v>273</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topLeftCell="B1" zoomScaleNormal="100" workbookViewId="0">
      <selection activeCell="K13" sqref="K13"/>
    </sheetView>
  </sheetViews>
  <sheetFormatPr defaultColWidth="11" defaultRowHeight="15.75" x14ac:dyDescent="0.25"/>
  <cols>
    <col min="1" max="1" width="15.625" hidden="1" customWidth="1"/>
    <col min="2" max="2" width="10.875" customWidth="1"/>
    <col min="3" max="3" width="11.125" bestFit="1" customWidth="1"/>
    <col min="4" max="4" width="14.75" bestFit="1" customWidth="1"/>
    <col min="5" max="6" width="10.5" bestFit="1" customWidth="1"/>
    <col min="7" max="8" width="12" bestFit="1" customWidth="1"/>
  </cols>
  <sheetData>
    <row r="1" spans="1:9" x14ac:dyDescent="0.25">
      <c r="B1" s="56" t="s">
        <v>26</v>
      </c>
      <c r="C1" s="56"/>
      <c r="D1" s="56"/>
      <c r="E1" s="56"/>
      <c r="F1" s="56"/>
      <c r="G1" s="56"/>
      <c r="H1" s="56"/>
    </row>
    <row r="2" spans="1:9" x14ac:dyDescent="0.25">
      <c r="B2" s="53" t="s">
        <v>17</v>
      </c>
      <c r="C2" s="53"/>
      <c r="D2" s="53"/>
      <c r="E2" s="53"/>
      <c r="F2" s="53"/>
      <c r="G2" s="53"/>
      <c r="H2" s="53"/>
    </row>
    <row r="3" spans="1:9" ht="38.25" x14ac:dyDescent="0.25">
      <c r="B3" s="4" t="s">
        <v>0</v>
      </c>
      <c r="C3" s="3" t="s">
        <v>5</v>
      </c>
      <c r="D3" s="1" t="s">
        <v>19</v>
      </c>
      <c r="E3" s="3" t="s">
        <v>6</v>
      </c>
      <c r="F3" s="3" t="s">
        <v>7</v>
      </c>
      <c r="G3" s="3" t="s">
        <v>8</v>
      </c>
      <c r="H3" s="3" t="s">
        <v>9</v>
      </c>
    </row>
    <row r="4" spans="1:9" x14ac:dyDescent="0.25">
      <c r="A4" s="5" t="s">
        <v>177</v>
      </c>
      <c r="B4" s="6" t="s">
        <v>277</v>
      </c>
      <c r="C4" s="7">
        <v>32282.30580699999</v>
      </c>
      <c r="D4" s="7">
        <v>22413.83824600001</v>
      </c>
      <c r="E4" s="7">
        <v>22716.560208029987</v>
      </c>
      <c r="F4" s="7">
        <v>11879.450879549997</v>
      </c>
      <c r="G4" s="10">
        <f>E4/C4</f>
        <v>0.70368456156264403</v>
      </c>
      <c r="H4" s="10">
        <f>F4/C4</f>
        <v>0.36798644280775306</v>
      </c>
    </row>
    <row r="5" spans="1:9" x14ac:dyDescent="0.25">
      <c r="A5" s="5" t="s">
        <v>177</v>
      </c>
      <c r="B5" s="6" t="s">
        <v>278</v>
      </c>
      <c r="C5" s="7">
        <v>19346.628387000019</v>
      </c>
      <c r="D5" s="7">
        <v>12119.342159</v>
      </c>
      <c r="E5" s="7">
        <v>12538.45848610002</v>
      </c>
      <c r="F5" s="7">
        <v>7744.2638630900401</v>
      </c>
      <c r="G5" s="10">
        <f t="shared" ref="G5:G8" si="0">E5/C5</f>
        <v>0.64809527713496817</v>
      </c>
      <c r="H5" s="10">
        <f t="shared" ref="H5:H8" si="1">F5/C5</f>
        <v>0.40029010265653336</v>
      </c>
    </row>
    <row r="6" spans="1:9" x14ac:dyDescent="0.25">
      <c r="A6" s="5" t="s">
        <v>177</v>
      </c>
      <c r="B6" s="6" t="s">
        <v>281</v>
      </c>
      <c r="C6" s="7">
        <v>20912.855872359989</v>
      </c>
      <c r="D6" s="7">
        <v>10444.380767000001</v>
      </c>
      <c r="E6" s="7">
        <v>10744.99602411</v>
      </c>
      <c r="F6" s="7">
        <v>10744.99602411</v>
      </c>
      <c r="G6" s="10">
        <f t="shared" si="0"/>
        <v>0.51379859784293735</v>
      </c>
      <c r="H6" s="10">
        <f t="shared" si="1"/>
        <v>0.51379859784293735</v>
      </c>
    </row>
    <row r="7" spans="1:9" x14ac:dyDescent="0.25">
      <c r="A7" s="5" t="s">
        <v>177</v>
      </c>
      <c r="B7" s="6" t="s">
        <v>174</v>
      </c>
      <c r="C7" s="7">
        <v>979.49657100000002</v>
      </c>
      <c r="D7" s="7">
        <v>537.26255900000001</v>
      </c>
      <c r="E7" s="7">
        <v>509.68090333999982</v>
      </c>
      <c r="F7" s="7">
        <v>340.69492954999998</v>
      </c>
      <c r="G7" s="10">
        <f t="shared" si="0"/>
        <v>0.52034985974442971</v>
      </c>
      <c r="H7" s="10">
        <f t="shared" si="1"/>
        <v>0.34782656686809371</v>
      </c>
    </row>
    <row r="8" spans="1:9" x14ac:dyDescent="0.25">
      <c r="A8" s="5" t="s">
        <v>176</v>
      </c>
      <c r="B8" s="8" t="s">
        <v>173</v>
      </c>
      <c r="C8" s="9">
        <v>73521.286637359997</v>
      </c>
      <c r="D8" s="9">
        <v>45514.823731000011</v>
      </c>
      <c r="E8" s="9">
        <f>SUM(E4:E7)</f>
        <v>46509.695621580002</v>
      </c>
      <c r="F8" s="9">
        <f>SUM(F4:F7)</f>
        <v>30709.40569630004</v>
      </c>
      <c r="G8" s="11">
        <f t="shared" si="0"/>
        <v>0.63260176404402046</v>
      </c>
      <c r="H8" s="11">
        <f t="shared" si="1"/>
        <v>0.41769407338819597</v>
      </c>
    </row>
    <row r="9" spans="1:9" x14ac:dyDescent="0.25">
      <c r="B9" s="57" t="s">
        <v>275</v>
      </c>
      <c r="C9" s="57"/>
      <c r="D9" s="57"/>
      <c r="E9" s="57"/>
      <c r="F9" s="57"/>
      <c r="G9" s="57"/>
      <c r="H9" s="57"/>
    </row>
    <row r="10" spans="1:9" ht="42.75" customHeight="1" x14ac:dyDescent="0.25">
      <c r="B10" s="58" t="s">
        <v>279</v>
      </c>
      <c r="C10" s="59"/>
      <c r="D10" s="59"/>
      <c r="E10" s="59"/>
      <c r="F10" s="59"/>
      <c r="G10" s="59"/>
      <c r="H10" s="59"/>
    </row>
    <row r="11" spans="1:9" ht="60.75" customHeight="1" x14ac:dyDescent="0.25">
      <c r="B11" s="58" t="s">
        <v>280</v>
      </c>
      <c r="C11" s="59"/>
      <c r="D11" s="59"/>
      <c r="E11" s="59"/>
      <c r="F11" s="59"/>
      <c r="G11" s="59"/>
      <c r="H11" s="59"/>
    </row>
    <row r="12" spans="1:9" x14ac:dyDescent="0.25">
      <c r="C12" s="44"/>
      <c r="D12" s="44"/>
      <c r="E12" s="44"/>
      <c r="F12" s="44"/>
    </row>
    <row r="14" spans="1:9" x14ac:dyDescent="0.25">
      <c r="C14" s="45"/>
    </row>
    <row r="15" spans="1:9" x14ac:dyDescent="0.25">
      <c r="C15" s="45"/>
      <c r="F15" s="45"/>
      <c r="G15" s="45"/>
      <c r="H15" s="45"/>
      <c r="I15" s="45"/>
    </row>
    <row r="16" spans="1:9" x14ac:dyDescent="0.25">
      <c r="C16" s="46"/>
      <c r="F16" s="46"/>
      <c r="G16" s="46"/>
      <c r="H16" s="46"/>
      <c r="I16" s="46"/>
    </row>
    <row r="17" spans="3:14" x14ac:dyDescent="0.25">
      <c r="C17" s="45"/>
      <c r="D17" s="45"/>
      <c r="E17" s="45"/>
      <c r="F17" s="45"/>
      <c r="G17" s="45"/>
      <c r="H17" s="45"/>
      <c r="I17" s="45"/>
    </row>
    <row r="18" spans="3:14" x14ac:dyDescent="0.25">
      <c r="C18" s="45"/>
      <c r="D18" s="45"/>
      <c r="E18" s="45"/>
      <c r="F18" s="45"/>
      <c r="G18" s="45"/>
      <c r="H18" s="45"/>
      <c r="I18" s="45"/>
      <c r="J18" s="46"/>
      <c r="K18" s="46"/>
      <c r="L18" s="46"/>
      <c r="M18" s="46"/>
      <c r="N18" s="46"/>
    </row>
    <row r="19" spans="3:14" x14ac:dyDescent="0.25">
      <c r="C19" s="45"/>
      <c r="D19" s="45"/>
      <c r="E19" s="45"/>
      <c r="F19" s="45"/>
      <c r="G19" s="46"/>
      <c r="H19" s="46"/>
      <c r="I19" s="46"/>
      <c r="J19" s="46"/>
    </row>
    <row r="21" spans="3:14" x14ac:dyDescent="0.25">
      <c r="C21" s="45"/>
      <c r="D21" s="45"/>
      <c r="E21" s="45"/>
      <c r="F21" s="45"/>
    </row>
    <row r="23" spans="3:14" x14ac:dyDescent="0.25">
      <c r="C23" s="44"/>
      <c r="D23" s="44"/>
      <c r="E23" s="44"/>
      <c r="F23" s="44"/>
      <c r="G23" s="44"/>
      <c r="H23" s="44"/>
      <c r="I23" s="44"/>
      <c r="J23" s="44"/>
    </row>
    <row r="24" spans="3:14" x14ac:dyDescent="0.25">
      <c r="C24" s="45"/>
      <c r="D24" s="45"/>
      <c r="E24" s="45"/>
      <c r="F24" s="45"/>
    </row>
    <row r="26" spans="3:14" x14ac:dyDescent="0.25">
      <c r="C26" s="45"/>
      <c r="D26" s="45"/>
      <c r="E26" s="45"/>
      <c r="F26" s="45"/>
    </row>
    <row r="27" spans="3:14" x14ac:dyDescent="0.25">
      <c r="C27" s="46"/>
      <c r="D27" s="46"/>
      <c r="E27" s="46"/>
      <c r="F27" s="46"/>
      <c r="G27" s="46"/>
      <c r="H27" s="46"/>
      <c r="I27" s="46"/>
      <c r="J27" s="46"/>
    </row>
  </sheetData>
  <mergeCells count="5">
    <mergeCell ref="B1:H1"/>
    <mergeCell ref="B2:H2"/>
    <mergeCell ref="B9:H9"/>
    <mergeCell ref="B10:H10"/>
    <mergeCell ref="B11:H11"/>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24"/>
  <sheetViews>
    <sheetView topLeftCell="B1" zoomScaleNormal="100" workbookViewId="0">
      <selection activeCell="H4" sqref="H4"/>
    </sheetView>
  </sheetViews>
  <sheetFormatPr defaultColWidth="11" defaultRowHeight="15.75" x14ac:dyDescent="0.25"/>
  <cols>
    <col min="1" max="1" width="15.625" hidden="1" customWidth="1"/>
    <col min="2" max="2" width="27.875" customWidth="1"/>
    <col min="3" max="9" width="16.875" customWidth="1"/>
  </cols>
  <sheetData>
    <row r="1" spans="1:15" x14ac:dyDescent="0.25">
      <c r="B1" s="52" t="s">
        <v>178</v>
      </c>
      <c r="C1" s="52"/>
      <c r="D1" s="52"/>
      <c r="E1" s="52"/>
      <c r="F1" s="52"/>
      <c r="G1" s="52"/>
      <c r="H1" s="52"/>
      <c r="I1" s="52"/>
    </row>
    <row r="2" spans="1:15" x14ac:dyDescent="0.25">
      <c r="B2" s="53" t="s">
        <v>17</v>
      </c>
      <c r="C2" s="53"/>
      <c r="D2" s="53"/>
      <c r="E2" s="53"/>
      <c r="F2" s="53"/>
      <c r="G2" s="53"/>
      <c r="H2" s="53"/>
      <c r="I2" s="53"/>
    </row>
    <row r="3" spans="1:15" ht="25.5" x14ac:dyDescent="0.25">
      <c r="B3" s="4" t="s">
        <v>11</v>
      </c>
      <c r="C3" s="4" t="s">
        <v>10</v>
      </c>
      <c r="D3" s="3" t="s">
        <v>5</v>
      </c>
      <c r="E3" s="1" t="s">
        <v>19</v>
      </c>
      <c r="F3" s="3" t="s">
        <v>6</v>
      </c>
      <c r="G3" s="3" t="s">
        <v>7</v>
      </c>
      <c r="H3" s="3" t="s">
        <v>8</v>
      </c>
      <c r="I3" s="3" t="s">
        <v>9</v>
      </c>
    </row>
    <row r="4" spans="1:15" x14ac:dyDescent="0.25">
      <c r="A4" s="5" t="s">
        <v>172</v>
      </c>
      <c r="B4" s="63" t="s">
        <v>170</v>
      </c>
      <c r="C4" s="12" t="s">
        <v>164</v>
      </c>
      <c r="D4" s="7">
        <v>822.82300799999996</v>
      </c>
      <c r="E4" s="7">
        <v>450.39378299999993</v>
      </c>
      <c r="F4" s="7">
        <v>603.80692219000002</v>
      </c>
      <c r="G4" s="7">
        <v>297.74407042999991</v>
      </c>
      <c r="H4" s="10">
        <v>0.73382357605391613</v>
      </c>
      <c r="I4" s="10">
        <v>0.36185676328341082</v>
      </c>
    </row>
    <row r="5" spans="1:15" x14ac:dyDescent="0.25">
      <c r="A5" s="5" t="s">
        <v>172</v>
      </c>
      <c r="B5" s="63"/>
      <c r="C5" s="12" t="s">
        <v>163</v>
      </c>
      <c r="D5" s="7">
        <v>1918.8222760000001</v>
      </c>
      <c r="E5" s="7">
        <v>971.69973299999992</v>
      </c>
      <c r="F5" s="7">
        <v>1148.3839366300001</v>
      </c>
      <c r="G5" s="7">
        <v>658.57132162000005</v>
      </c>
      <c r="H5" s="10">
        <v>0.59848374234216983</v>
      </c>
      <c r="I5" s="10">
        <v>0.34321642491709331</v>
      </c>
      <c r="J5" s="45"/>
      <c r="K5" s="45"/>
      <c r="L5" s="45"/>
      <c r="M5" s="45"/>
      <c r="N5" s="45"/>
    </row>
    <row r="6" spans="1:15" x14ac:dyDescent="0.25">
      <c r="A6" s="5" t="s">
        <v>172</v>
      </c>
      <c r="B6" s="63" t="s">
        <v>169</v>
      </c>
      <c r="C6" s="12" t="s">
        <v>164</v>
      </c>
      <c r="D6" s="7">
        <v>12409.973559999989</v>
      </c>
      <c r="E6" s="7">
        <v>8958.4973609999979</v>
      </c>
      <c r="F6" s="7">
        <v>8688.0668890599973</v>
      </c>
      <c r="G6" s="7">
        <v>3908.5056004099988</v>
      </c>
      <c r="H6" s="10">
        <v>0.70008746167385072</v>
      </c>
      <c r="I6" s="10">
        <v>0.31494874517766502</v>
      </c>
      <c r="J6" s="45"/>
      <c r="K6" s="45"/>
      <c r="L6" s="45"/>
      <c r="M6" s="45"/>
      <c r="N6" s="45"/>
    </row>
    <row r="7" spans="1:15" x14ac:dyDescent="0.25">
      <c r="A7" s="5" t="s">
        <v>172</v>
      </c>
      <c r="B7" s="63"/>
      <c r="C7" s="12" t="s">
        <v>163</v>
      </c>
      <c r="D7" s="7">
        <v>17713.725344999999</v>
      </c>
      <c r="E7" s="7">
        <v>13649.069858000001</v>
      </c>
      <c r="F7" s="7">
        <v>11826.32601149</v>
      </c>
      <c r="G7" s="7">
        <v>6574.2815272999997</v>
      </c>
      <c r="H7" s="10">
        <v>0.66763629790772283</v>
      </c>
      <c r="I7" s="10">
        <v>0.37114053646291301</v>
      </c>
      <c r="J7" s="45"/>
      <c r="K7" s="45"/>
      <c r="L7" s="45"/>
      <c r="M7" s="45"/>
      <c r="N7" s="47"/>
      <c r="O7" s="47"/>
    </row>
    <row r="8" spans="1:15" x14ac:dyDescent="0.25">
      <c r="A8" s="5" t="s">
        <v>172</v>
      </c>
      <c r="B8" s="63" t="s">
        <v>168</v>
      </c>
      <c r="C8" s="12" t="s">
        <v>164</v>
      </c>
      <c r="D8" s="7">
        <v>1758.7478940000001</v>
      </c>
      <c r="E8" s="7">
        <v>879.37394700000004</v>
      </c>
      <c r="F8" s="7">
        <v>1092.165015659999</v>
      </c>
      <c r="G8" s="7">
        <v>677.9373407999999</v>
      </c>
      <c r="H8" s="10">
        <v>0.62099009152246309</v>
      </c>
      <c r="I8" s="10">
        <v>0.38546590054935981</v>
      </c>
      <c r="J8" s="46"/>
      <c r="K8" s="46"/>
      <c r="L8" s="46"/>
      <c r="M8" s="46"/>
      <c r="N8" s="46"/>
      <c r="O8" s="46"/>
    </row>
    <row r="9" spans="1:15" x14ac:dyDescent="0.25">
      <c r="A9" s="5" t="s">
        <v>172</v>
      </c>
      <c r="B9" s="63"/>
      <c r="C9" s="12" t="s">
        <v>163</v>
      </c>
      <c r="D9" s="7">
        <v>13194.935587999989</v>
      </c>
      <c r="E9" s="7">
        <v>6597.4677939999974</v>
      </c>
      <c r="F9" s="7">
        <v>9746.3546175899919</v>
      </c>
      <c r="G9" s="7">
        <v>6041.9907057100036</v>
      </c>
      <c r="H9" s="10">
        <v>0.73864359189852502</v>
      </c>
      <c r="I9" s="10">
        <v>0.45790225086091613</v>
      </c>
      <c r="J9" s="46"/>
      <c r="K9" s="46"/>
      <c r="L9" s="46"/>
      <c r="M9" s="46"/>
      <c r="N9" s="47"/>
      <c r="O9" s="47"/>
    </row>
    <row r="10" spans="1:15" x14ac:dyDescent="0.25">
      <c r="A10" s="5" t="s">
        <v>171</v>
      </c>
      <c r="B10" s="60" t="s">
        <v>167</v>
      </c>
      <c r="C10" s="60"/>
      <c r="D10" s="13">
        <v>2819.3585090000001</v>
      </c>
      <c r="E10" s="13">
        <v>2173.3178029999999</v>
      </c>
      <c r="F10" s="13">
        <v>1488.5247779500121</v>
      </c>
      <c r="G10" s="13">
        <v>1266.7515686400361</v>
      </c>
      <c r="H10" s="14">
        <v>0.5279657671056448</v>
      </c>
      <c r="I10" s="14">
        <v>0.4493048913773442</v>
      </c>
      <c r="J10" s="46"/>
      <c r="K10" s="46"/>
      <c r="L10" s="46"/>
      <c r="M10" s="46"/>
      <c r="N10" s="46"/>
      <c r="O10" s="46"/>
    </row>
    <row r="11" spans="1:15" x14ac:dyDescent="0.25">
      <c r="A11" s="5" t="s">
        <v>171</v>
      </c>
      <c r="B11" s="60" t="s">
        <v>166</v>
      </c>
      <c r="C11" s="60"/>
      <c r="D11" s="13">
        <v>990.54801400000053</v>
      </c>
      <c r="E11" s="13">
        <v>853.36012599999992</v>
      </c>
      <c r="F11" s="13">
        <v>661.39052356000002</v>
      </c>
      <c r="G11" s="13">
        <v>197.93260773</v>
      </c>
      <c r="H11" s="14">
        <f>F11/D11</f>
        <v>0.66770163001911753</v>
      </c>
      <c r="I11" s="14">
        <f>G11/D11</f>
        <v>0.19982131601144162</v>
      </c>
    </row>
    <row r="12" spans="1:15" x14ac:dyDescent="0.25">
      <c r="A12" s="5" t="s">
        <v>176</v>
      </c>
      <c r="B12" s="61" t="s">
        <v>165</v>
      </c>
      <c r="C12" s="62"/>
      <c r="D12" s="9">
        <v>51628.93419400003</v>
      </c>
      <c r="E12" s="9">
        <v>34533.180405000006</v>
      </c>
      <c r="F12" s="9">
        <f>SUM(F4:F11)</f>
        <v>35255.018694130005</v>
      </c>
      <c r="G12" s="9">
        <f>SUM(G4:G11)</f>
        <v>19623.714742640037</v>
      </c>
      <c r="H12" s="11">
        <f>F12/D12</f>
        <v>0.68285389277369801</v>
      </c>
      <c r="I12" s="11">
        <f>G12/D12</f>
        <v>0.38009141674128483</v>
      </c>
    </row>
    <row r="13" spans="1:15" x14ac:dyDescent="0.25">
      <c r="F13" s="44"/>
      <c r="G13" s="44"/>
    </row>
    <row r="14" spans="1:15" x14ac:dyDescent="0.25">
      <c r="D14" s="44"/>
      <c r="E14" s="44"/>
    </row>
    <row r="15" spans="1:15" x14ac:dyDescent="0.25">
      <c r="D15" s="45"/>
      <c r="E15" s="45"/>
      <c r="F15" s="45"/>
      <c r="G15" s="45"/>
    </row>
    <row r="17" spans="4:11" x14ac:dyDescent="0.25">
      <c r="D17" s="46"/>
      <c r="E17" s="46"/>
      <c r="F17" s="46"/>
      <c r="G17" s="46"/>
    </row>
    <row r="18" spans="4:11" x14ac:dyDescent="0.25">
      <c r="D18" s="46"/>
      <c r="E18" s="46"/>
      <c r="F18" s="46"/>
      <c r="G18" s="46"/>
    </row>
    <row r="21" spans="4:11" x14ac:dyDescent="0.25">
      <c r="D21" s="44"/>
      <c r="E21" s="44"/>
      <c r="F21" s="44"/>
      <c r="G21" s="44"/>
      <c r="H21" s="44"/>
      <c r="I21" s="44"/>
      <c r="J21" s="44"/>
      <c r="K21" s="44"/>
    </row>
    <row r="22" spans="4:11" x14ac:dyDescent="0.25">
      <c r="D22" s="44"/>
      <c r="E22" s="44"/>
      <c r="F22" s="44"/>
      <c r="G22" s="44"/>
      <c r="H22" s="44"/>
      <c r="I22" s="44"/>
      <c r="J22" s="44"/>
      <c r="K22" s="44"/>
    </row>
    <row r="23" spans="4:11" x14ac:dyDescent="0.25">
      <c r="D23" s="44"/>
      <c r="E23" s="44"/>
      <c r="F23" s="44"/>
      <c r="G23" s="44"/>
      <c r="H23" s="44"/>
      <c r="I23" s="44"/>
      <c r="J23" s="44"/>
      <c r="K23" s="44"/>
    </row>
    <row r="24" spans="4:11" x14ac:dyDescent="0.25">
      <c r="D24" s="44"/>
      <c r="E24" s="44"/>
      <c r="F24" s="44"/>
      <c r="G24" s="44"/>
      <c r="H24" s="44"/>
      <c r="I24" s="44"/>
      <c r="J24" s="44"/>
      <c r="K24" s="44"/>
    </row>
  </sheetData>
  <mergeCells count="8">
    <mergeCell ref="B11:C11"/>
    <mergeCell ref="B12:C12"/>
    <mergeCell ref="B1:I1"/>
    <mergeCell ref="B2:I2"/>
    <mergeCell ref="B4:B5"/>
    <mergeCell ref="B6:B7"/>
    <mergeCell ref="B8:B9"/>
    <mergeCell ref="B10:C10"/>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9"/>
  <sheetViews>
    <sheetView topLeftCell="B1" zoomScaleNormal="100" workbookViewId="0">
      <selection activeCell="G4" sqref="G4:H4"/>
    </sheetView>
  </sheetViews>
  <sheetFormatPr defaultColWidth="11" defaultRowHeight="15.75" x14ac:dyDescent="0.25"/>
  <cols>
    <col min="1" max="1" width="15.625" hidden="1" customWidth="1"/>
    <col min="2" max="2" width="56.875" customWidth="1"/>
    <col min="3" max="8" width="16.875" customWidth="1"/>
  </cols>
  <sheetData>
    <row r="1" spans="1:8" x14ac:dyDescent="0.25">
      <c r="B1" s="64" t="s">
        <v>179</v>
      </c>
      <c r="C1" s="64"/>
      <c r="D1" s="64"/>
      <c r="E1" s="64"/>
      <c r="F1" s="64"/>
      <c r="G1" s="64"/>
      <c r="H1" s="64"/>
    </row>
    <row r="2" spans="1:8" x14ac:dyDescent="0.25">
      <c r="B2" s="65" t="s">
        <v>17</v>
      </c>
      <c r="C2" s="65"/>
      <c r="D2" s="65"/>
      <c r="E2" s="65"/>
      <c r="F2" s="65"/>
      <c r="G2" s="65"/>
      <c r="H2" s="65"/>
    </row>
    <row r="3" spans="1:8" ht="39" customHeight="1" x14ac:dyDescent="0.25">
      <c r="B3" s="4" t="s">
        <v>12</v>
      </c>
      <c r="C3" s="3" t="s">
        <v>5</v>
      </c>
      <c r="D3" s="1" t="s">
        <v>19</v>
      </c>
      <c r="E3" s="3" t="s">
        <v>6</v>
      </c>
      <c r="F3" s="3" t="s">
        <v>7</v>
      </c>
      <c r="G3" s="3" t="s">
        <v>8</v>
      </c>
      <c r="H3" s="3" t="s">
        <v>9</v>
      </c>
    </row>
    <row r="4" spans="1:8" x14ac:dyDescent="0.25">
      <c r="A4" s="5" t="s">
        <v>177</v>
      </c>
      <c r="B4" s="6" t="s">
        <v>162</v>
      </c>
      <c r="C4" s="7">
        <v>5085.0944120000004</v>
      </c>
      <c r="D4" s="7">
        <v>3211.5878229999998</v>
      </c>
      <c r="E4" s="7">
        <v>4764.4548385599992</v>
      </c>
      <c r="F4" s="7">
        <v>2260.072679039999</v>
      </c>
      <c r="G4" s="10">
        <f>E4/C4</f>
        <v>0.93694520741181453</v>
      </c>
      <c r="H4" s="10">
        <f>F4/C4</f>
        <v>0.44445048526662417</v>
      </c>
    </row>
    <row r="5" spans="1:8" ht="25.5" x14ac:dyDescent="0.25">
      <c r="A5" s="5" t="s">
        <v>177</v>
      </c>
      <c r="B5" s="6" t="s">
        <v>161</v>
      </c>
      <c r="C5" s="7">
        <v>1830.6354409999999</v>
      </c>
      <c r="D5" s="7">
        <v>1229.9144165</v>
      </c>
      <c r="E5" s="7">
        <v>1583.2759864699999</v>
      </c>
      <c r="F5" s="7">
        <v>791.09009719999995</v>
      </c>
      <c r="G5" s="10">
        <f t="shared" ref="G5:G16" si="0">E5/C5</f>
        <v>0.86487781838481292</v>
      </c>
      <c r="H5" s="10">
        <f t="shared" ref="H5:H16" si="1">F5/C5</f>
        <v>0.43213961637706544</v>
      </c>
    </row>
    <row r="6" spans="1:8" ht="38.25" x14ac:dyDescent="0.25">
      <c r="A6" s="5" t="s">
        <v>177</v>
      </c>
      <c r="B6" s="6" t="s">
        <v>160</v>
      </c>
      <c r="C6" s="7">
        <v>8342.3598469999997</v>
      </c>
      <c r="D6" s="7">
        <v>5752.4096194999984</v>
      </c>
      <c r="E6" s="7">
        <v>4971.7168801800008</v>
      </c>
      <c r="F6" s="7">
        <v>2512.6826539799999</v>
      </c>
      <c r="G6" s="10">
        <f t="shared" si="0"/>
        <v>0.5959604921583288</v>
      </c>
      <c r="H6" s="10">
        <f t="shared" si="1"/>
        <v>0.30119566885904436</v>
      </c>
    </row>
    <row r="7" spans="1:8" ht="25.5" x14ac:dyDescent="0.25">
      <c r="A7" s="5" t="s">
        <v>177</v>
      </c>
      <c r="B7" s="6" t="s">
        <v>159</v>
      </c>
      <c r="C7" s="7">
        <v>4106.3084145399998</v>
      </c>
      <c r="D7" s="7">
        <v>2786.5111822700001</v>
      </c>
      <c r="E7" s="7">
        <v>2466.775861300001</v>
      </c>
      <c r="F7" s="7">
        <v>1405.08767407</v>
      </c>
      <c r="G7" s="10">
        <f t="shared" si="0"/>
        <v>0.60072834582161705</v>
      </c>
      <c r="H7" s="10">
        <f t="shared" si="1"/>
        <v>0.34217782305263156</v>
      </c>
    </row>
    <row r="8" spans="1:8" ht="25.5" x14ac:dyDescent="0.25">
      <c r="A8" s="5" t="s">
        <v>177</v>
      </c>
      <c r="B8" s="6" t="s">
        <v>158</v>
      </c>
      <c r="C8" s="7">
        <v>1439.136004</v>
      </c>
      <c r="D8" s="7">
        <v>979.38415399999997</v>
      </c>
      <c r="E8" s="7">
        <v>799.52513721999992</v>
      </c>
      <c r="F8" s="7">
        <v>473.29553184000008</v>
      </c>
      <c r="G8" s="10">
        <f t="shared" si="0"/>
        <v>0.55555912366709159</v>
      </c>
      <c r="H8" s="10">
        <f t="shared" si="1"/>
        <v>0.32887477661909714</v>
      </c>
    </row>
    <row r="9" spans="1:8" x14ac:dyDescent="0.25">
      <c r="A9" s="5" t="s">
        <v>177</v>
      </c>
      <c r="B9" s="6" t="s">
        <v>157</v>
      </c>
      <c r="C9" s="7">
        <v>3491.9584749999999</v>
      </c>
      <c r="D9" s="7">
        <v>2569.4645595000002</v>
      </c>
      <c r="E9" s="7">
        <v>2080.82475742</v>
      </c>
      <c r="F9" s="7">
        <v>1230.248667229999</v>
      </c>
      <c r="G9" s="10">
        <f t="shared" si="0"/>
        <v>0.59589046442483828</v>
      </c>
      <c r="H9" s="10">
        <f t="shared" si="1"/>
        <v>0.35230907699439323</v>
      </c>
    </row>
    <row r="10" spans="1:8" ht="25.5" x14ac:dyDescent="0.25">
      <c r="A10" s="5" t="s">
        <v>177</v>
      </c>
      <c r="B10" s="6" t="s">
        <v>156</v>
      </c>
      <c r="C10" s="7">
        <v>2799.4971869999999</v>
      </c>
      <c r="D10" s="7">
        <v>2139.1411429999998</v>
      </c>
      <c r="E10" s="7">
        <v>2765.8579064</v>
      </c>
      <c r="F10" s="7">
        <v>1530.14618606</v>
      </c>
      <c r="G10" s="10">
        <f t="shared" si="0"/>
        <v>0.98798381339470165</v>
      </c>
      <c r="H10" s="10">
        <f t="shared" si="1"/>
        <v>0.54657893323326989</v>
      </c>
    </row>
    <row r="11" spans="1:8" ht="25.5" x14ac:dyDescent="0.25">
      <c r="A11" s="5" t="s">
        <v>177</v>
      </c>
      <c r="B11" s="6" t="s">
        <v>155</v>
      </c>
      <c r="C11" s="7">
        <v>8365.7204580000434</v>
      </c>
      <c r="D11" s="7">
        <v>5432.9146620000065</v>
      </c>
      <c r="E11" s="7">
        <v>5232.2212011400088</v>
      </c>
      <c r="F11" s="7">
        <v>3559.2674328900421</v>
      </c>
      <c r="G11" s="10">
        <f t="shared" si="0"/>
        <v>0.62543581600751375</v>
      </c>
      <c r="H11" s="10">
        <f t="shared" si="1"/>
        <v>0.42545856639117735</v>
      </c>
    </row>
    <row r="12" spans="1:8" ht="25.5" x14ac:dyDescent="0.25">
      <c r="A12" s="5" t="s">
        <v>177</v>
      </c>
      <c r="B12" s="6" t="s">
        <v>154</v>
      </c>
      <c r="C12" s="7">
        <v>5593.9982884599985</v>
      </c>
      <c r="D12" s="7">
        <v>3624.169249229999</v>
      </c>
      <c r="E12" s="7">
        <v>2981.8121890399989</v>
      </c>
      <c r="F12" s="7">
        <v>1477.72844035</v>
      </c>
      <c r="G12" s="10">
        <f t="shared" si="0"/>
        <v>0.53303773710321922</v>
      </c>
      <c r="H12" s="10">
        <f t="shared" si="1"/>
        <v>0.26416319136143529</v>
      </c>
    </row>
    <row r="13" spans="1:8" ht="25.5" x14ac:dyDescent="0.25">
      <c r="A13" s="5" t="s">
        <v>177</v>
      </c>
      <c r="B13" s="6" t="s">
        <v>153</v>
      </c>
      <c r="C13" s="7">
        <v>6708.6933959999988</v>
      </c>
      <c r="D13" s="7">
        <v>4059.5404870000011</v>
      </c>
      <c r="E13" s="7">
        <v>5054.8730526499976</v>
      </c>
      <c r="F13" s="7">
        <v>3213.8371868900008</v>
      </c>
      <c r="G13" s="10">
        <f t="shared" si="0"/>
        <v>0.75348100654949035</v>
      </c>
      <c r="H13" s="10">
        <f t="shared" si="1"/>
        <v>0.47905560698395067</v>
      </c>
    </row>
    <row r="14" spans="1:8" ht="25.5" x14ac:dyDescent="0.25">
      <c r="A14" s="5" t="s">
        <v>177</v>
      </c>
      <c r="B14" s="6" t="s">
        <v>152</v>
      </c>
      <c r="C14" s="7">
        <v>1169.8950070000001</v>
      </c>
      <c r="D14" s="7">
        <v>803.00400999999999</v>
      </c>
      <c r="E14" s="7">
        <v>622.80414529999996</v>
      </c>
      <c r="F14" s="7">
        <v>299.09854647999998</v>
      </c>
      <c r="G14" s="10">
        <f t="shared" si="0"/>
        <v>0.53235900792249469</v>
      </c>
      <c r="H14" s="10">
        <f t="shared" si="1"/>
        <v>0.25566272587741712</v>
      </c>
    </row>
    <row r="15" spans="1:8" x14ac:dyDescent="0.25">
      <c r="A15" s="5" t="s">
        <v>177</v>
      </c>
      <c r="B15" s="6" t="s">
        <v>151</v>
      </c>
      <c r="C15" s="7">
        <v>1705.08925</v>
      </c>
      <c r="D15" s="7">
        <v>1091.778973</v>
      </c>
      <c r="E15" s="7">
        <v>1269.4862148899999</v>
      </c>
      <c r="F15" s="7">
        <v>673.22703887999978</v>
      </c>
      <c r="G15" s="10">
        <f t="shared" si="0"/>
        <v>0.74452772187145033</v>
      </c>
      <c r="H15" s="10">
        <f t="shared" si="1"/>
        <v>0.39483390026651083</v>
      </c>
    </row>
    <row r="16" spans="1:8" ht="15.6" customHeight="1" x14ac:dyDescent="0.25">
      <c r="A16" s="5" t="s">
        <v>176</v>
      </c>
      <c r="B16" s="8" t="s">
        <v>173</v>
      </c>
      <c r="C16" s="15">
        <f>SUM(C4:C15)</f>
        <v>50638.386180000038</v>
      </c>
      <c r="D16" s="15">
        <f t="shared" ref="D16:F16" si="2">SUM(D4:D15)</f>
        <v>33679.820279000007</v>
      </c>
      <c r="E16" s="15">
        <f t="shared" si="2"/>
        <v>34593.628170570002</v>
      </c>
      <c r="F16" s="15">
        <f t="shared" si="2"/>
        <v>19425.782134910038</v>
      </c>
      <c r="G16" s="16">
        <f t="shared" si="0"/>
        <v>0.68315028933984834</v>
      </c>
      <c r="H16" s="16">
        <f t="shared" si="1"/>
        <v>0.38361771771041109</v>
      </c>
    </row>
    <row r="18" spans="3:6" x14ac:dyDescent="0.25">
      <c r="C18" s="45"/>
      <c r="D18" s="45"/>
      <c r="E18" s="45"/>
      <c r="F18" s="45"/>
    </row>
    <row r="19" spans="3:6" x14ac:dyDescent="0.25">
      <c r="C19" s="44"/>
      <c r="D19" s="44"/>
      <c r="E19" s="44"/>
      <c r="F19" s="44"/>
    </row>
  </sheetData>
  <mergeCells count="2">
    <mergeCell ref="B1:H1"/>
    <mergeCell ref="B2:H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9"/>
  <sheetViews>
    <sheetView topLeftCell="B1" zoomScaleNormal="100" workbookViewId="0">
      <selection activeCell="H10" sqref="H10"/>
    </sheetView>
  </sheetViews>
  <sheetFormatPr defaultColWidth="11" defaultRowHeight="15.75" x14ac:dyDescent="0.25"/>
  <cols>
    <col min="1" max="1" width="15.625" hidden="1" customWidth="1"/>
    <col min="2" max="2" width="19.875" customWidth="1"/>
    <col min="3" max="8" width="16.875" customWidth="1"/>
  </cols>
  <sheetData>
    <row r="1" spans="1:8" x14ac:dyDescent="0.25">
      <c r="B1" s="64" t="s">
        <v>180</v>
      </c>
      <c r="C1" s="64"/>
      <c r="D1" s="64"/>
      <c r="E1" s="64"/>
      <c r="F1" s="64"/>
      <c r="G1" s="64"/>
      <c r="H1" s="64"/>
    </row>
    <row r="2" spans="1:8" x14ac:dyDescent="0.25">
      <c r="B2" s="53" t="s">
        <v>17</v>
      </c>
      <c r="C2" s="53"/>
      <c r="D2" s="53"/>
      <c r="E2" s="53"/>
      <c r="F2" s="53"/>
      <c r="G2" s="53"/>
      <c r="H2" s="53"/>
    </row>
    <row r="3" spans="1:8" ht="25.5" x14ac:dyDescent="0.25">
      <c r="B3" s="4" t="s">
        <v>14</v>
      </c>
      <c r="C3" s="3" t="s">
        <v>5</v>
      </c>
      <c r="D3" s="1" t="s">
        <v>19</v>
      </c>
      <c r="E3" s="3" t="s">
        <v>6</v>
      </c>
      <c r="F3" s="3" t="s">
        <v>7</v>
      </c>
      <c r="G3" s="3" t="s">
        <v>8</v>
      </c>
      <c r="H3" s="3" t="s">
        <v>9</v>
      </c>
    </row>
    <row r="4" spans="1:8" x14ac:dyDescent="0.25">
      <c r="A4" s="5" t="s">
        <v>150</v>
      </c>
      <c r="B4" s="17" t="s">
        <v>148</v>
      </c>
      <c r="C4" s="18">
        <v>414.01292999999998</v>
      </c>
      <c r="D4" s="18">
        <v>207.00646499999999</v>
      </c>
      <c r="E4" s="18">
        <v>236.06262279000001</v>
      </c>
      <c r="F4" s="18">
        <v>114.770195</v>
      </c>
      <c r="G4" s="19">
        <v>0.57018176410577326</v>
      </c>
      <c r="H4" s="19">
        <v>0.27721403532010458</v>
      </c>
    </row>
    <row r="5" spans="1:8" x14ac:dyDescent="0.25">
      <c r="A5" s="5" t="s">
        <v>177</v>
      </c>
      <c r="B5" s="20" t="s">
        <v>13</v>
      </c>
      <c r="C5" s="7">
        <v>275.50977999999998</v>
      </c>
      <c r="D5" s="7">
        <v>137.75488999999999</v>
      </c>
      <c r="E5" s="7">
        <v>185.19891582</v>
      </c>
      <c r="F5" s="7">
        <v>82.292769769999992</v>
      </c>
      <c r="G5" s="10">
        <v>0.67220450693256706</v>
      </c>
      <c r="H5" s="10">
        <v>0.29869273522703987</v>
      </c>
    </row>
    <row r="6" spans="1:8" x14ac:dyDescent="0.25">
      <c r="A6" s="5" t="s">
        <v>177</v>
      </c>
      <c r="B6" s="20" t="s">
        <v>4</v>
      </c>
      <c r="C6" s="7">
        <v>138.50315000000001</v>
      </c>
      <c r="D6" s="7">
        <v>69.251575000000003</v>
      </c>
      <c r="E6" s="7">
        <v>50.863706970000003</v>
      </c>
      <c r="F6" s="7">
        <v>32.477425230000009</v>
      </c>
      <c r="G6" s="10">
        <v>0.36723862937413337</v>
      </c>
      <c r="H6" s="10">
        <v>0.23448871184518191</v>
      </c>
    </row>
    <row r="7" spans="1:8" x14ac:dyDescent="0.25">
      <c r="A7" s="5" t="s">
        <v>150</v>
      </c>
      <c r="B7" s="17" t="s">
        <v>147</v>
      </c>
      <c r="C7" s="18">
        <v>129.03026399999999</v>
      </c>
      <c r="D7" s="18">
        <v>76.803726999999995</v>
      </c>
      <c r="E7" s="18">
        <v>82.689618889999963</v>
      </c>
      <c r="F7" s="18">
        <v>42.900602880000001</v>
      </c>
      <c r="G7" s="19">
        <v>0.64085445016217257</v>
      </c>
      <c r="H7" s="19">
        <v>0.33248481054026208</v>
      </c>
    </row>
    <row r="8" spans="1:8" x14ac:dyDescent="0.25">
      <c r="A8" s="5" t="s">
        <v>177</v>
      </c>
      <c r="B8" s="20" t="s">
        <v>13</v>
      </c>
      <c r="C8" s="7">
        <v>88.956835999999996</v>
      </c>
      <c r="D8" s="7">
        <v>52.950496999999999</v>
      </c>
      <c r="E8" s="7">
        <v>60.012081789999989</v>
      </c>
      <c r="F8" s="7">
        <v>26.67270731</v>
      </c>
      <c r="G8" s="10">
        <v>0.67462023705519369</v>
      </c>
      <c r="H8" s="10">
        <v>0.29983875899093348</v>
      </c>
    </row>
    <row r="9" spans="1:8" x14ac:dyDescent="0.25">
      <c r="A9" s="5" t="s">
        <v>177</v>
      </c>
      <c r="B9" s="20" t="s">
        <v>4</v>
      </c>
      <c r="C9" s="7">
        <v>40.073427999999993</v>
      </c>
      <c r="D9" s="7">
        <v>23.85323</v>
      </c>
      <c r="E9" s="7">
        <v>22.677537099999999</v>
      </c>
      <c r="F9" s="7">
        <v>16.22789556999999</v>
      </c>
      <c r="G9" s="10">
        <v>0.56589960559401109</v>
      </c>
      <c r="H9" s="10">
        <v>0.40495401516436269</v>
      </c>
    </row>
    <row r="10" spans="1:8" x14ac:dyDescent="0.25">
      <c r="A10" s="5" t="s">
        <v>150</v>
      </c>
      <c r="B10" s="17" t="s">
        <v>146</v>
      </c>
      <c r="C10" s="18">
        <v>1375.779082</v>
      </c>
      <c r="D10" s="18">
        <v>687.88954100000001</v>
      </c>
      <c r="E10" s="18">
        <v>829.63169495</v>
      </c>
      <c r="F10" s="18">
        <v>500.90052374000021</v>
      </c>
      <c r="G10" s="19">
        <v>0.60302682734785173</v>
      </c>
      <c r="H10" s="19">
        <v>0.36408499757957508</v>
      </c>
    </row>
    <row r="11" spans="1:8" x14ac:dyDescent="0.25">
      <c r="A11" s="5" t="s">
        <v>177</v>
      </c>
      <c r="B11" s="20" t="s">
        <v>13</v>
      </c>
      <c r="C11" s="7">
        <v>930.97908199999995</v>
      </c>
      <c r="D11" s="7">
        <v>465.48954099999997</v>
      </c>
      <c r="E11" s="7">
        <v>570.20358139000007</v>
      </c>
      <c r="F11" s="7">
        <v>334.84689466000009</v>
      </c>
      <c r="G11" s="10">
        <v>0.61247732888374418</v>
      </c>
      <c r="H11" s="10">
        <v>0.35967177043404303</v>
      </c>
    </row>
    <row r="12" spans="1:8" x14ac:dyDescent="0.25">
      <c r="A12" s="5" t="s">
        <v>177</v>
      </c>
      <c r="B12" s="20" t="s">
        <v>4</v>
      </c>
      <c r="C12" s="7">
        <v>444.8</v>
      </c>
      <c r="D12" s="7">
        <v>222.4</v>
      </c>
      <c r="E12" s="7">
        <v>259.42811355999999</v>
      </c>
      <c r="F12" s="7">
        <v>166.05362908000001</v>
      </c>
      <c r="G12" s="10">
        <v>0.58324665818345323</v>
      </c>
      <c r="H12" s="10">
        <v>0.37332200782374098</v>
      </c>
    </row>
    <row r="13" spans="1:8" ht="15.6" customHeight="1" x14ac:dyDescent="0.25">
      <c r="A13" s="5" t="s">
        <v>176</v>
      </c>
      <c r="B13" s="21" t="s">
        <v>145</v>
      </c>
      <c r="C13" s="15">
        <v>1918.8222760000001</v>
      </c>
      <c r="D13" s="15">
        <v>971.69973299999992</v>
      </c>
      <c r="E13" s="15">
        <v>1148.3839366300001</v>
      </c>
      <c r="F13" s="15">
        <v>658.57132162000005</v>
      </c>
      <c r="G13" s="16">
        <v>0.59848374234216983</v>
      </c>
      <c r="H13" s="16">
        <v>0.34321642491709331</v>
      </c>
    </row>
    <row r="14" spans="1:8" ht="15.6" customHeight="1" x14ac:dyDescent="0.25">
      <c r="A14" s="5" t="s">
        <v>149</v>
      </c>
      <c r="B14" s="22" t="s">
        <v>144</v>
      </c>
      <c r="C14" s="23">
        <v>1295.445698</v>
      </c>
      <c r="D14" s="23">
        <v>656.19492800000012</v>
      </c>
      <c r="E14" s="23">
        <v>815.41457899999989</v>
      </c>
      <c r="F14" s="23">
        <v>443.81237174</v>
      </c>
      <c r="G14" s="24">
        <v>0.6294471317932463</v>
      </c>
      <c r="H14" s="24">
        <v>0.3425943460425927</v>
      </c>
    </row>
    <row r="15" spans="1:8" ht="15.6" customHeight="1" x14ac:dyDescent="0.25">
      <c r="A15" s="5" t="s">
        <v>149</v>
      </c>
      <c r="B15" s="22" t="s">
        <v>143</v>
      </c>
      <c r="C15" s="23">
        <v>623.37657799999988</v>
      </c>
      <c r="D15" s="23">
        <v>315.50480499999998</v>
      </c>
      <c r="E15" s="23">
        <v>332.96935762999988</v>
      </c>
      <c r="F15" s="23">
        <v>214.75894987999999</v>
      </c>
      <c r="G15" s="24">
        <v>0.53413838341228148</v>
      </c>
      <c r="H15" s="24">
        <v>0.34450917384323032</v>
      </c>
    </row>
    <row r="18" spans="3:6" x14ac:dyDescent="0.25">
      <c r="C18" s="44"/>
      <c r="D18" s="44"/>
      <c r="E18" s="44"/>
      <c r="F18" s="44"/>
    </row>
    <row r="19" spans="3:6" x14ac:dyDescent="0.25">
      <c r="C19" s="44"/>
      <c r="D19" s="44"/>
      <c r="E19" s="44"/>
      <c r="F19" s="44"/>
    </row>
  </sheetData>
  <mergeCells count="2">
    <mergeCell ref="B1:H1"/>
    <mergeCell ref="B2:H2"/>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
  <sheetViews>
    <sheetView topLeftCell="B1" zoomScaleNormal="100" workbookViewId="0">
      <selection activeCell="C4" sqref="C4:H15"/>
    </sheetView>
  </sheetViews>
  <sheetFormatPr defaultColWidth="11" defaultRowHeight="15.75" x14ac:dyDescent="0.25"/>
  <cols>
    <col min="1" max="1" width="15.625" hidden="1" customWidth="1"/>
    <col min="2" max="2" width="56.875" customWidth="1"/>
    <col min="3" max="8" width="16.875" customWidth="1"/>
  </cols>
  <sheetData>
    <row r="1" spans="1:8" x14ac:dyDescent="0.25">
      <c r="B1" s="66" t="s">
        <v>181</v>
      </c>
      <c r="C1" s="66"/>
      <c r="D1" s="66"/>
      <c r="E1" s="66"/>
      <c r="F1" s="66"/>
      <c r="G1" s="66"/>
      <c r="H1" s="66"/>
    </row>
    <row r="2" spans="1:8" x14ac:dyDescent="0.25">
      <c r="B2" s="67" t="s">
        <v>17</v>
      </c>
      <c r="C2" s="67"/>
      <c r="D2" s="67"/>
      <c r="E2" s="67"/>
      <c r="F2" s="67"/>
      <c r="G2" s="67"/>
      <c r="H2" s="67"/>
    </row>
    <row r="3" spans="1:8" ht="25.5" x14ac:dyDescent="0.25">
      <c r="B3" s="4" t="s">
        <v>12</v>
      </c>
      <c r="C3" s="3" t="s">
        <v>5</v>
      </c>
      <c r="D3" s="1" t="s">
        <v>19</v>
      </c>
      <c r="E3" s="3" t="s">
        <v>6</v>
      </c>
      <c r="F3" s="3" t="s">
        <v>7</v>
      </c>
      <c r="G3" s="3" t="s">
        <v>8</v>
      </c>
      <c r="H3" s="3" t="s">
        <v>9</v>
      </c>
    </row>
    <row r="4" spans="1:8" x14ac:dyDescent="0.25">
      <c r="A4" s="5" t="s">
        <v>177</v>
      </c>
      <c r="B4" s="6" t="s">
        <v>162</v>
      </c>
      <c r="C4" s="7">
        <v>179.70268899999999</v>
      </c>
      <c r="D4" s="7">
        <v>92.583135999999996</v>
      </c>
      <c r="E4" s="7">
        <v>135.62572014</v>
      </c>
      <c r="F4" s="7">
        <v>71.455050710000023</v>
      </c>
      <c r="G4" s="10">
        <v>0.7547228196457314</v>
      </c>
      <c r="H4" s="10">
        <v>0.39762927927027308</v>
      </c>
    </row>
    <row r="5" spans="1:8" ht="25.5" x14ac:dyDescent="0.25">
      <c r="A5" s="5" t="s">
        <v>177</v>
      </c>
      <c r="B5" s="6" t="s">
        <v>161</v>
      </c>
      <c r="C5" s="7">
        <v>167.02875399999999</v>
      </c>
      <c r="D5" s="7">
        <v>84.061559999999986</v>
      </c>
      <c r="E5" s="7">
        <v>122.6824697</v>
      </c>
      <c r="F5" s="7">
        <v>87.112678869999996</v>
      </c>
      <c r="G5" s="10">
        <v>0.73449910127450291</v>
      </c>
      <c r="H5" s="10">
        <v>0.52154300851696467</v>
      </c>
    </row>
    <row r="6" spans="1:8" ht="38.25" x14ac:dyDescent="0.25">
      <c r="A6" s="5" t="s">
        <v>177</v>
      </c>
      <c r="B6" s="6" t="s">
        <v>160</v>
      </c>
      <c r="C6" s="7">
        <v>360.28098999999997</v>
      </c>
      <c r="D6" s="7">
        <v>184.69274999999999</v>
      </c>
      <c r="E6" s="7">
        <v>216.65806840999991</v>
      </c>
      <c r="F6" s="7">
        <v>80.41382471</v>
      </c>
      <c r="G6" s="10">
        <v>0.60135859072109232</v>
      </c>
      <c r="H6" s="10">
        <v>0.22319752343858049</v>
      </c>
    </row>
    <row r="7" spans="1:8" ht="25.5" x14ac:dyDescent="0.25">
      <c r="A7" s="5" t="s">
        <v>177</v>
      </c>
      <c r="B7" s="6" t="s">
        <v>159</v>
      </c>
      <c r="C7" s="7">
        <v>189.97568999999999</v>
      </c>
      <c r="D7" s="7">
        <v>95.36196799999999</v>
      </c>
      <c r="E7" s="7">
        <v>115.37339046</v>
      </c>
      <c r="F7" s="7">
        <v>71.524352139999991</v>
      </c>
      <c r="G7" s="10">
        <v>0.60730607405610693</v>
      </c>
      <c r="H7" s="10">
        <v>0.37649212980881919</v>
      </c>
    </row>
    <row r="8" spans="1:8" ht="25.5" x14ac:dyDescent="0.25">
      <c r="A8" s="5" t="s">
        <v>177</v>
      </c>
      <c r="B8" s="6" t="s">
        <v>158</v>
      </c>
      <c r="C8" s="7">
        <v>109.29826</v>
      </c>
      <c r="D8" s="7">
        <v>54.64913</v>
      </c>
      <c r="E8" s="7">
        <v>63.62416678999999</v>
      </c>
      <c r="F8" s="7">
        <v>27.512500769999999</v>
      </c>
      <c r="G8" s="10">
        <v>0.58211509304905673</v>
      </c>
      <c r="H8" s="10">
        <v>0.25171947632103198</v>
      </c>
    </row>
    <row r="9" spans="1:8" x14ac:dyDescent="0.25">
      <c r="A9" s="5" t="s">
        <v>177</v>
      </c>
      <c r="B9" s="6" t="s">
        <v>157</v>
      </c>
      <c r="C9" s="7">
        <v>177.300883</v>
      </c>
      <c r="D9" s="7">
        <v>88.91716799999999</v>
      </c>
      <c r="E9" s="7">
        <v>98.359847359999975</v>
      </c>
      <c r="F9" s="7">
        <v>69.436208730000004</v>
      </c>
      <c r="G9" s="10">
        <v>0.55476230967219708</v>
      </c>
      <c r="H9" s="10">
        <v>0.39162923249513648</v>
      </c>
    </row>
    <row r="10" spans="1:8" ht="25.5" x14ac:dyDescent="0.25">
      <c r="A10" s="5" t="s">
        <v>177</v>
      </c>
      <c r="B10" s="6" t="s">
        <v>155</v>
      </c>
      <c r="C10" s="7">
        <v>246.52844899999999</v>
      </c>
      <c r="D10" s="7">
        <v>124.77368</v>
      </c>
      <c r="E10" s="7">
        <v>126.56133726</v>
      </c>
      <c r="F10" s="7">
        <v>84.528540359999994</v>
      </c>
      <c r="G10" s="10">
        <v>0.51337416745764697</v>
      </c>
      <c r="H10" s="10">
        <v>0.3428753991795892</v>
      </c>
    </row>
    <row r="11" spans="1:8" ht="25.5" x14ac:dyDescent="0.25">
      <c r="A11" s="5" t="s">
        <v>177</v>
      </c>
      <c r="B11" s="6" t="s">
        <v>154</v>
      </c>
      <c r="C11" s="7">
        <v>203.19060300000001</v>
      </c>
      <c r="D11" s="7">
        <v>103.475752</v>
      </c>
      <c r="E11" s="7">
        <v>65.503807439999989</v>
      </c>
      <c r="F11" s="7">
        <v>38.003769119999987</v>
      </c>
      <c r="G11" s="10">
        <v>0.32237616539776692</v>
      </c>
      <c r="H11" s="10">
        <v>0.18703507228629071</v>
      </c>
    </row>
    <row r="12" spans="1:8" ht="25.5" x14ac:dyDescent="0.25">
      <c r="A12" s="5" t="s">
        <v>177</v>
      </c>
      <c r="B12" s="6" t="s">
        <v>153</v>
      </c>
      <c r="C12" s="7">
        <v>189.874053</v>
      </c>
      <c r="D12" s="7">
        <v>95.324573999999998</v>
      </c>
      <c r="E12" s="7">
        <v>137.78217649999999</v>
      </c>
      <c r="F12" s="7">
        <v>92.021123210000027</v>
      </c>
      <c r="G12" s="10">
        <v>0.72565036835233065</v>
      </c>
      <c r="H12" s="10">
        <v>0.48464296072091551</v>
      </c>
    </row>
    <row r="13" spans="1:8" ht="25.5" x14ac:dyDescent="0.25">
      <c r="A13" s="5" t="s">
        <v>177</v>
      </c>
      <c r="B13" s="6" t="s">
        <v>152</v>
      </c>
      <c r="C13" s="7">
        <v>20.233723000000001</v>
      </c>
      <c r="D13" s="7">
        <v>10.155924000000001</v>
      </c>
      <c r="E13" s="7">
        <v>9.7511739500000001</v>
      </c>
      <c r="F13" s="7">
        <v>5.12195658</v>
      </c>
      <c r="G13" s="10">
        <v>0.48192682829551442</v>
      </c>
      <c r="H13" s="10">
        <v>0.25313960164424509</v>
      </c>
    </row>
    <row r="14" spans="1:8" x14ac:dyDescent="0.25">
      <c r="A14" s="5" t="s">
        <v>177</v>
      </c>
      <c r="B14" s="6" t="s">
        <v>142</v>
      </c>
      <c r="C14" s="7">
        <v>75.408182000000011</v>
      </c>
      <c r="D14" s="7">
        <v>37.704091000000012</v>
      </c>
      <c r="E14" s="7">
        <v>56.46177861999999</v>
      </c>
      <c r="F14" s="7">
        <v>31.44131642000001</v>
      </c>
      <c r="G14" s="10">
        <v>0.74874870501452984</v>
      </c>
      <c r="H14" s="10">
        <v>0.41694834149429583</v>
      </c>
    </row>
    <row r="15" spans="1:8" ht="15.6" customHeight="1" x14ac:dyDescent="0.25">
      <c r="A15" s="5" t="s">
        <v>176</v>
      </c>
      <c r="B15" s="8" t="s">
        <v>145</v>
      </c>
      <c r="C15" s="15">
        <v>1918.8222760000001</v>
      </c>
      <c r="D15" s="15">
        <v>971.69973299999992</v>
      </c>
      <c r="E15" s="15">
        <v>1148.3839366300001</v>
      </c>
      <c r="F15" s="15">
        <v>658.57132161999982</v>
      </c>
      <c r="G15" s="16">
        <v>0.59848374234216983</v>
      </c>
      <c r="H15" s="16">
        <v>0.34321642491709331</v>
      </c>
    </row>
    <row r="17" spans="3:8" x14ac:dyDescent="0.25">
      <c r="C17" s="45"/>
      <c r="D17" s="45"/>
      <c r="E17" s="45"/>
      <c r="F17" s="45"/>
      <c r="G17" s="47"/>
      <c r="H17" s="47"/>
    </row>
    <row r="18" spans="3:8" x14ac:dyDescent="0.25">
      <c r="C18" s="46"/>
      <c r="D18" s="46"/>
      <c r="E18" s="46"/>
      <c r="F18" s="46"/>
    </row>
  </sheetData>
  <mergeCells count="2">
    <mergeCell ref="B1:H1"/>
    <mergeCell ref="B2:H2"/>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1"/>
  <sheetViews>
    <sheetView topLeftCell="B1" zoomScaleNormal="100" workbookViewId="0">
      <selection activeCell="H16" sqref="H16"/>
    </sheetView>
  </sheetViews>
  <sheetFormatPr defaultColWidth="11" defaultRowHeight="15.75" x14ac:dyDescent="0.25"/>
  <cols>
    <col min="1" max="1" width="15.625" hidden="1" customWidth="1"/>
    <col min="2" max="2" width="19.875" customWidth="1"/>
    <col min="3" max="8" width="16.875" customWidth="1"/>
  </cols>
  <sheetData>
    <row r="1" spans="1:8" x14ac:dyDescent="0.25">
      <c r="B1" s="66" t="s">
        <v>182</v>
      </c>
      <c r="C1" s="66"/>
      <c r="D1" s="66"/>
      <c r="E1" s="66"/>
      <c r="F1" s="66"/>
      <c r="G1" s="66"/>
      <c r="H1" s="66"/>
    </row>
    <row r="2" spans="1:8" x14ac:dyDescent="0.25">
      <c r="B2" s="67" t="s">
        <v>17</v>
      </c>
      <c r="C2" s="67"/>
      <c r="D2" s="67"/>
      <c r="E2" s="67"/>
      <c r="F2" s="67"/>
      <c r="G2" s="67"/>
      <c r="H2" s="67"/>
    </row>
    <row r="3" spans="1:8" ht="25.5" x14ac:dyDescent="0.25">
      <c r="B3" s="4" t="s">
        <v>15</v>
      </c>
      <c r="C3" s="3" t="s">
        <v>5</v>
      </c>
      <c r="D3" s="1" t="s">
        <v>19</v>
      </c>
      <c r="E3" s="3" t="s">
        <v>6</v>
      </c>
      <c r="F3" s="3" t="s">
        <v>7</v>
      </c>
      <c r="G3" s="3" t="s">
        <v>8</v>
      </c>
      <c r="H3" s="3" t="s">
        <v>9</v>
      </c>
    </row>
    <row r="4" spans="1:8" x14ac:dyDescent="0.25">
      <c r="A4" s="5" t="s">
        <v>150</v>
      </c>
      <c r="B4" s="17" t="s">
        <v>141</v>
      </c>
      <c r="C4" s="18">
        <v>840.31171999999992</v>
      </c>
      <c r="D4" s="18">
        <v>557.82775000000004</v>
      </c>
      <c r="E4" s="18">
        <v>569.61285521999991</v>
      </c>
      <c r="F4" s="18">
        <v>326.54732299999989</v>
      </c>
      <c r="G4" s="19">
        <v>0.67785899168465713</v>
      </c>
      <c r="H4" s="19">
        <v>0.38860260451918949</v>
      </c>
    </row>
    <row r="5" spans="1:8" x14ac:dyDescent="0.25">
      <c r="A5" s="5" t="s">
        <v>177</v>
      </c>
      <c r="B5" s="20" t="s">
        <v>13</v>
      </c>
      <c r="C5" s="7">
        <v>550.68755199999998</v>
      </c>
      <c r="D5" s="7">
        <v>413.0156659999999</v>
      </c>
      <c r="E5" s="7">
        <v>442.32089107999991</v>
      </c>
      <c r="F5" s="7">
        <v>241.40709034999989</v>
      </c>
      <c r="G5" s="10">
        <v>0.80321570639025441</v>
      </c>
      <c r="H5" s="10">
        <v>0.43837397354135199</v>
      </c>
    </row>
    <row r="6" spans="1:8" x14ac:dyDescent="0.25">
      <c r="A6" s="5" t="s">
        <v>177</v>
      </c>
      <c r="B6" s="20" t="s">
        <v>4</v>
      </c>
      <c r="C6" s="7">
        <v>289.62416799999988</v>
      </c>
      <c r="D6" s="7">
        <v>144.812084</v>
      </c>
      <c r="E6" s="7">
        <v>127.29196414</v>
      </c>
      <c r="F6" s="7">
        <v>85.140232649999973</v>
      </c>
      <c r="G6" s="10">
        <v>0.43950739684127482</v>
      </c>
      <c r="H6" s="10">
        <v>0.29396798353513087</v>
      </c>
    </row>
    <row r="7" spans="1:8" x14ac:dyDescent="0.25">
      <c r="A7" s="5" t="s">
        <v>150</v>
      </c>
      <c r="B7" s="17" t="s">
        <v>140</v>
      </c>
      <c r="C7" s="18">
        <v>2378.9568410000002</v>
      </c>
      <c r="D7" s="18">
        <v>1784.217631</v>
      </c>
      <c r="E7" s="18">
        <v>1218.6741197199999</v>
      </c>
      <c r="F7" s="18">
        <v>685.59970489000011</v>
      </c>
      <c r="G7" s="19">
        <v>0.51227247956618149</v>
      </c>
      <c r="H7" s="19">
        <v>0.288193418675812</v>
      </c>
    </row>
    <row r="8" spans="1:8" x14ac:dyDescent="0.25">
      <c r="A8" s="5" t="s">
        <v>177</v>
      </c>
      <c r="B8" s="20" t="s">
        <v>13</v>
      </c>
      <c r="C8" s="7">
        <v>2039.837006</v>
      </c>
      <c r="D8" s="7">
        <v>1529.877755</v>
      </c>
      <c r="E8" s="7">
        <v>1110.97470613</v>
      </c>
      <c r="F8" s="7">
        <v>592.88359107999997</v>
      </c>
      <c r="G8" s="10">
        <v>0.54463896030034087</v>
      </c>
      <c r="H8" s="10">
        <v>0.29065243415826131</v>
      </c>
    </row>
    <row r="9" spans="1:8" x14ac:dyDescent="0.25">
      <c r="A9" s="5" t="s">
        <v>177</v>
      </c>
      <c r="B9" s="20" t="s">
        <v>4</v>
      </c>
      <c r="C9" s="7">
        <v>339.11983499999991</v>
      </c>
      <c r="D9" s="7">
        <v>254.339876</v>
      </c>
      <c r="E9" s="7">
        <v>107.69941359000001</v>
      </c>
      <c r="F9" s="7">
        <v>92.716113810000095</v>
      </c>
      <c r="G9" s="10">
        <v>0.31758512028646158</v>
      </c>
      <c r="H9" s="10">
        <v>0.27340221432344147</v>
      </c>
    </row>
    <row r="10" spans="1:8" x14ac:dyDescent="0.25">
      <c r="A10" s="5" t="s">
        <v>150</v>
      </c>
      <c r="B10" s="17" t="s">
        <v>139</v>
      </c>
      <c r="C10" s="18">
        <v>4950.7221900000004</v>
      </c>
      <c r="D10" s="18">
        <v>3713.0416420000001</v>
      </c>
      <c r="E10" s="18">
        <v>2864.4556672600002</v>
      </c>
      <c r="F10" s="18">
        <v>1701.14059419</v>
      </c>
      <c r="G10" s="19">
        <v>0.57859349753980027</v>
      </c>
      <c r="H10" s="19">
        <v>0.34361463416916149</v>
      </c>
    </row>
    <row r="11" spans="1:8" x14ac:dyDescent="0.25">
      <c r="A11" s="5" t="s">
        <v>177</v>
      </c>
      <c r="B11" s="20" t="s">
        <v>13</v>
      </c>
      <c r="C11" s="7">
        <v>4113.5458429999999</v>
      </c>
      <c r="D11" s="7">
        <v>3085.1593819999989</v>
      </c>
      <c r="E11" s="7">
        <v>2305.7591918100002</v>
      </c>
      <c r="F11" s="7">
        <v>1411.80139235</v>
      </c>
      <c r="G11" s="10">
        <v>0.56052838106416125</v>
      </c>
      <c r="H11" s="10">
        <v>0.34320789076714808</v>
      </c>
    </row>
    <row r="12" spans="1:8" x14ac:dyDescent="0.25">
      <c r="A12" s="5" t="s">
        <v>177</v>
      </c>
      <c r="B12" s="20" t="s">
        <v>4</v>
      </c>
      <c r="C12" s="7">
        <v>837.17634699999996</v>
      </c>
      <c r="D12" s="7">
        <v>627.88225999999997</v>
      </c>
      <c r="E12" s="7">
        <v>558.69647544999987</v>
      </c>
      <c r="F12" s="7">
        <v>289.33920183999999</v>
      </c>
      <c r="G12" s="10">
        <v>0.66735817065553082</v>
      </c>
      <c r="H12" s="10">
        <v>0.34561320667603618</v>
      </c>
    </row>
    <row r="13" spans="1:8" x14ac:dyDescent="0.25">
      <c r="A13" s="5" t="s">
        <v>150</v>
      </c>
      <c r="B13" s="17" t="s">
        <v>138</v>
      </c>
      <c r="C13" s="18">
        <v>4450.5993749999998</v>
      </c>
      <c r="D13" s="18">
        <v>3560.479495999999</v>
      </c>
      <c r="E13" s="18">
        <v>4130.4831180300007</v>
      </c>
      <c r="F13" s="18">
        <v>2259.4774899700001</v>
      </c>
      <c r="G13" s="19">
        <v>0.92807345033836053</v>
      </c>
      <c r="H13" s="19">
        <v>0.50767937070723201</v>
      </c>
    </row>
    <row r="14" spans="1:8" x14ac:dyDescent="0.25">
      <c r="A14" s="5" t="s">
        <v>177</v>
      </c>
      <c r="B14" s="20" t="s">
        <v>13</v>
      </c>
      <c r="C14" s="7">
        <v>3485.087563</v>
      </c>
      <c r="D14" s="7">
        <v>2788.0700469999988</v>
      </c>
      <c r="E14" s="7">
        <v>3351.2676996100008</v>
      </c>
      <c r="F14" s="7">
        <v>1793.6949316499999</v>
      </c>
      <c r="G14" s="10">
        <v>0.96160215174771502</v>
      </c>
      <c r="H14" s="10">
        <v>0.51467714920366836</v>
      </c>
    </row>
    <row r="15" spans="1:8" x14ac:dyDescent="0.25">
      <c r="A15" s="5" t="s">
        <v>177</v>
      </c>
      <c r="B15" s="20" t="s">
        <v>4</v>
      </c>
      <c r="C15" s="7">
        <v>965.51181199999996</v>
      </c>
      <c r="D15" s="7">
        <v>772.409449</v>
      </c>
      <c r="E15" s="7">
        <v>779.21541842000011</v>
      </c>
      <c r="F15" s="7">
        <v>465.78255832000002</v>
      </c>
      <c r="G15" s="10">
        <v>0.80704907877398413</v>
      </c>
      <c r="H15" s="10">
        <v>0.48242036247610393</v>
      </c>
    </row>
    <row r="16" spans="1:8" x14ac:dyDescent="0.25">
      <c r="A16" s="5" t="s">
        <v>150</v>
      </c>
      <c r="B16" s="17" t="s">
        <v>137</v>
      </c>
      <c r="C16" s="18">
        <v>5093.1352189999998</v>
      </c>
      <c r="D16" s="18">
        <v>4033.5033389999999</v>
      </c>
      <c r="E16" s="18">
        <v>3043.1002512599998</v>
      </c>
      <c r="F16" s="18">
        <v>1601.516415250001</v>
      </c>
      <c r="G16" s="19">
        <v>0.59749056728509375</v>
      </c>
      <c r="H16" s="19">
        <v>0.3144460821058756</v>
      </c>
    </row>
    <row r="17" spans="1:8" x14ac:dyDescent="0.25">
      <c r="A17" s="5" t="s">
        <v>177</v>
      </c>
      <c r="B17" s="20" t="s">
        <v>13</v>
      </c>
      <c r="C17" s="7">
        <v>4273.0387909999999</v>
      </c>
      <c r="D17" s="7">
        <v>3418.4310180000002</v>
      </c>
      <c r="E17" s="7">
        <v>2585.87636066</v>
      </c>
      <c r="F17" s="7">
        <v>1411.37563851</v>
      </c>
      <c r="G17" s="10">
        <v>0.60516098428744658</v>
      </c>
      <c r="H17" s="10">
        <v>0.33029787641588487</v>
      </c>
    </row>
    <row r="18" spans="1:8" x14ac:dyDescent="0.25">
      <c r="A18" s="5" t="s">
        <v>177</v>
      </c>
      <c r="B18" s="20" t="s">
        <v>4</v>
      </c>
      <c r="C18" s="7">
        <v>820.09642799999995</v>
      </c>
      <c r="D18" s="7">
        <v>615.07232099999999</v>
      </c>
      <c r="E18" s="7">
        <v>457.22389059999978</v>
      </c>
      <c r="F18" s="7">
        <v>190.14077674000049</v>
      </c>
      <c r="G18" s="10">
        <v>0.5575245483205542</v>
      </c>
      <c r="H18" s="10">
        <v>0.23185173139176321</v>
      </c>
    </row>
    <row r="19" spans="1:8" ht="15.6" customHeight="1" x14ac:dyDescent="0.25">
      <c r="A19" s="5" t="s">
        <v>176</v>
      </c>
      <c r="B19" s="21" t="s">
        <v>145</v>
      </c>
      <c r="C19" s="15">
        <v>17713.725344999999</v>
      </c>
      <c r="D19" s="15">
        <v>13649.069858000001</v>
      </c>
      <c r="E19" s="15">
        <v>11826.32601149</v>
      </c>
      <c r="F19" s="15">
        <v>6574.2815272999997</v>
      </c>
      <c r="G19" s="16">
        <v>0.66763629790772283</v>
      </c>
      <c r="H19" s="16">
        <v>0.37114053646291301</v>
      </c>
    </row>
    <row r="20" spans="1:8" ht="15.6" customHeight="1" x14ac:dyDescent="0.25">
      <c r="A20" s="5" t="s">
        <v>149</v>
      </c>
      <c r="B20" s="22" t="s">
        <v>144</v>
      </c>
      <c r="C20" s="23">
        <v>14462.196755000001</v>
      </c>
      <c r="D20" s="23">
        <v>11234.553868000001</v>
      </c>
      <c r="E20" s="23">
        <v>9796.19884929</v>
      </c>
      <c r="F20" s="23">
        <v>5451.1626439399997</v>
      </c>
      <c r="G20" s="24">
        <v>0.67736589504655798</v>
      </c>
      <c r="H20" s="24">
        <v>0.37692493998571658</v>
      </c>
    </row>
    <row r="21" spans="1:8" ht="15.6" customHeight="1" x14ac:dyDescent="0.25">
      <c r="A21" s="5" t="s">
        <v>149</v>
      </c>
      <c r="B21" s="22" t="s">
        <v>143</v>
      </c>
      <c r="C21" s="23">
        <v>3251.5285899999999</v>
      </c>
      <c r="D21" s="23">
        <v>2414.5159899999999</v>
      </c>
      <c r="E21" s="23">
        <v>2030.1271621999999</v>
      </c>
      <c r="F21" s="23">
        <v>1123.1188833599999</v>
      </c>
      <c r="G21" s="24">
        <v>0.62436085244448059</v>
      </c>
      <c r="H21" s="24">
        <v>0.34541258127458152</v>
      </c>
    </row>
  </sheetData>
  <mergeCells count="2">
    <mergeCell ref="B1:H1"/>
    <mergeCell ref="B2:H2"/>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9"/>
  <sheetViews>
    <sheetView topLeftCell="B1" zoomScaleNormal="100" workbookViewId="0">
      <selection activeCell="C4" sqref="C4:H16"/>
    </sheetView>
  </sheetViews>
  <sheetFormatPr defaultColWidth="11" defaultRowHeight="15.75" x14ac:dyDescent="0.25"/>
  <cols>
    <col min="1" max="1" width="15.625" hidden="1" customWidth="1"/>
    <col min="2" max="2" width="56.875" customWidth="1"/>
    <col min="3" max="8" width="16.875" customWidth="1"/>
  </cols>
  <sheetData>
    <row r="1" spans="1:8" ht="26.25" customHeight="1" x14ac:dyDescent="0.25">
      <c r="B1" s="68" t="s">
        <v>184</v>
      </c>
      <c r="C1" s="66"/>
      <c r="D1" s="66"/>
      <c r="E1" s="66"/>
      <c r="F1" s="66"/>
      <c r="G1" s="66"/>
      <c r="H1" s="66"/>
    </row>
    <row r="2" spans="1:8" x14ac:dyDescent="0.25">
      <c r="B2" s="67" t="s">
        <v>17</v>
      </c>
      <c r="C2" s="67"/>
      <c r="D2" s="67"/>
      <c r="E2" s="67"/>
      <c r="F2" s="67"/>
      <c r="G2" s="67"/>
      <c r="H2" s="67"/>
    </row>
    <row r="3" spans="1:8" ht="25.5" x14ac:dyDescent="0.25">
      <c r="B3" s="4" t="s">
        <v>12</v>
      </c>
      <c r="C3" s="3" t="s">
        <v>5</v>
      </c>
      <c r="D3" s="1" t="s">
        <v>19</v>
      </c>
      <c r="E3" s="3" t="s">
        <v>6</v>
      </c>
      <c r="F3" s="3" t="s">
        <v>7</v>
      </c>
      <c r="G3" s="3" t="s">
        <v>8</v>
      </c>
      <c r="H3" s="3" t="s">
        <v>9</v>
      </c>
    </row>
    <row r="4" spans="1:8" x14ac:dyDescent="0.25">
      <c r="A4" s="5" t="s">
        <v>177</v>
      </c>
      <c r="B4" s="6" t="s">
        <v>162</v>
      </c>
      <c r="C4" s="7">
        <v>1360.382697</v>
      </c>
      <c r="D4" s="7">
        <v>1048.6086519999999</v>
      </c>
      <c r="E4" s="7">
        <v>938.56564931999992</v>
      </c>
      <c r="F4" s="7">
        <v>528.42277701</v>
      </c>
      <c r="G4" s="10">
        <v>0.68992765887847807</v>
      </c>
      <c r="H4" s="10">
        <v>0.38843685543436463</v>
      </c>
    </row>
    <row r="5" spans="1:8" ht="25.5" x14ac:dyDescent="0.25">
      <c r="A5" s="5" t="s">
        <v>177</v>
      </c>
      <c r="B5" s="6" t="s">
        <v>161</v>
      </c>
      <c r="C5" s="7">
        <v>849.53515199999993</v>
      </c>
      <c r="D5" s="7">
        <v>656.87154899999996</v>
      </c>
      <c r="E5" s="7">
        <v>704.70966274999989</v>
      </c>
      <c r="F5" s="7">
        <v>356.38543573999999</v>
      </c>
      <c r="G5" s="10">
        <v>0.8295238414690107</v>
      </c>
      <c r="H5" s="10">
        <v>0.41950640288513918</v>
      </c>
    </row>
    <row r="6" spans="1:8" ht="38.25" x14ac:dyDescent="0.25">
      <c r="A6" s="5" t="s">
        <v>177</v>
      </c>
      <c r="B6" s="6" t="s">
        <v>160</v>
      </c>
      <c r="C6" s="7">
        <v>2902.5730210000002</v>
      </c>
      <c r="D6" s="7">
        <v>2273.577937</v>
      </c>
      <c r="E6" s="7">
        <v>2095.0581565900002</v>
      </c>
      <c r="F6" s="7">
        <v>1055.7653020499999</v>
      </c>
      <c r="G6" s="10">
        <v>0.72179343686871544</v>
      </c>
      <c r="H6" s="10">
        <v>0.36373427797046981</v>
      </c>
    </row>
    <row r="7" spans="1:8" ht="25.5" x14ac:dyDescent="0.25">
      <c r="A7" s="5" t="s">
        <v>177</v>
      </c>
      <c r="B7" s="6" t="s">
        <v>159</v>
      </c>
      <c r="C7" s="7">
        <v>2334.8867249999998</v>
      </c>
      <c r="D7" s="7">
        <v>1812.0262299999999</v>
      </c>
      <c r="E7" s="7">
        <v>1161.0991232599999</v>
      </c>
      <c r="F7" s="7">
        <v>666.46532244000002</v>
      </c>
      <c r="G7" s="10">
        <v>0.4972828492397206</v>
      </c>
      <c r="H7" s="10">
        <v>0.28543796806245503</v>
      </c>
    </row>
    <row r="8" spans="1:8" ht="25.5" x14ac:dyDescent="0.25">
      <c r="A8" s="5" t="s">
        <v>177</v>
      </c>
      <c r="B8" s="6" t="s">
        <v>158</v>
      </c>
      <c r="C8" s="7">
        <v>938.22373399999992</v>
      </c>
      <c r="D8" s="7">
        <v>728.92801899999995</v>
      </c>
      <c r="E8" s="7">
        <v>604.89576904</v>
      </c>
      <c r="F8" s="7">
        <v>371.91321650999998</v>
      </c>
      <c r="G8" s="10">
        <v>0.64472443738030616</v>
      </c>
      <c r="H8" s="10">
        <v>0.39640141581624072</v>
      </c>
    </row>
    <row r="9" spans="1:8" x14ac:dyDescent="0.25">
      <c r="A9" s="5" t="s">
        <v>177</v>
      </c>
      <c r="B9" s="6" t="s">
        <v>157</v>
      </c>
      <c r="C9" s="7">
        <v>2692.352257</v>
      </c>
      <c r="D9" s="7">
        <v>2079.3379180000002</v>
      </c>
      <c r="E9" s="7">
        <v>1661.05788143</v>
      </c>
      <c r="F9" s="7">
        <v>947.41849638999997</v>
      </c>
      <c r="G9" s="10">
        <v>0.61695414376455415</v>
      </c>
      <c r="H9" s="10">
        <v>0.35189247392377898</v>
      </c>
    </row>
    <row r="10" spans="1:8" ht="25.5" x14ac:dyDescent="0.25">
      <c r="A10" s="5" t="s">
        <v>177</v>
      </c>
      <c r="B10" s="6" t="s">
        <v>156</v>
      </c>
      <c r="C10" s="7">
        <v>1286.600506</v>
      </c>
      <c r="D10" s="7">
        <v>1004.468632</v>
      </c>
      <c r="E10" s="7">
        <v>1374.23410936</v>
      </c>
      <c r="F10" s="7">
        <v>806.38837506999982</v>
      </c>
      <c r="G10" s="10">
        <v>1.0681125205153621</v>
      </c>
      <c r="H10" s="10">
        <v>0.62675894445046942</v>
      </c>
    </row>
    <row r="11" spans="1:8" ht="25.5" x14ac:dyDescent="0.25">
      <c r="A11" s="5" t="s">
        <v>177</v>
      </c>
      <c r="B11" s="6" t="s">
        <v>155</v>
      </c>
      <c r="C11" s="7">
        <v>1210.5064749999999</v>
      </c>
      <c r="D11" s="7">
        <v>896.25672200000008</v>
      </c>
      <c r="E11" s="7">
        <v>658.67586709999989</v>
      </c>
      <c r="F11" s="7">
        <v>361.10197756000031</v>
      </c>
      <c r="G11" s="10">
        <v>0.5441324608362792</v>
      </c>
      <c r="H11" s="10">
        <v>0.29830652294528232</v>
      </c>
    </row>
    <row r="12" spans="1:8" ht="25.5" x14ac:dyDescent="0.25">
      <c r="A12" s="5" t="s">
        <v>177</v>
      </c>
      <c r="B12" s="6" t="s">
        <v>154</v>
      </c>
      <c r="C12" s="7">
        <v>1790.9904469999999</v>
      </c>
      <c r="D12" s="7">
        <v>1365.8012630000001</v>
      </c>
      <c r="E12" s="7">
        <v>929.72877470999993</v>
      </c>
      <c r="F12" s="7">
        <v>466.29990475999989</v>
      </c>
      <c r="G12" s="10">
        <v>0.5191143125678549</v>
      </c>
      <c r="H12" s="10">
        <v>0.26035867781487948</v>
      </c>
    </row>
    <row r="13" spans="1:8" ht="25.5" x14ac:dyDescent="0.25">
      <c r="A13" s="5" t="s">
        <v>177</v>
      </c>
      <c r="B13" s="6" t="s">
        <v>153</v>
      </c>
      <c r="C13" s="7">
        <v>1735.5963360000001</v>
      </c>
      <c r="D13" s="7">
        <v>1318.589217</v>
      </c>
      <c r="E13" s="7">
        <v>1215.00439609</v>
      </c>
      <c r="F13" s="7">
        <v>743.63113236000015</v>
      </c>
      <c r="G13" s="10">
        <v>0.70005010432909764</v>
      </c>
      <c r="H13" s="10">
        <v>0.42845857469014609</v>
      </c>
    </row>
    <row r="14" spans="1:8" ht="25.5" x14ac:dyDescent="0.25">
      <c r="A14" s="5" t="s">
        <v>177</v>
      </c>
      <c r="B14" s="6" t="s">
        <v>152</v>
      </c>
      <c r="C14" s="7">
        <v>105.446804</v>
      </c>
      <c r="D14" s="7">
        <v>76.550574999999995</v>
      </c>
      <c r="E14" s="7">
        <v>78.541971659999987</v>
      </c>
      <c r="F14" s="7">
        <v>37.272013930000007</v>
      </c>
      <c r="G14" s="10">
        <v>0.7448492384842692</v>
      </c>
      <c r="H14" s="10">
        <v>0.35346745957326509</v>
      </c>
    </row>
    <row r="15" spans="1:8" x14ac:dyDescent="0.25">
      <c r="A15" s="5" t="s">
        <v>177</v>
      </c>
      <c r="B15" s="6" t="s">
        <v>142</v>
      </c>
      <c r="C15" s="7">
        <v>506.63119100000011</v>
      </c>
      <c r="D15" s="7">
        <v>388.05314399999997</v>
      </c>
      <c r="E15" s="7">
        <v>404.75465018</v>
      </c>
      <c r="F15" s="7">
        <v>233.21757347999991</v>
      </c>
      <c r="G15" s="10">
        <v>0.79891380035462511</v>
      </c>
      <c r="H15" s="10">
        <v>0.46033007367680978</v>
      </c>
    </row>
    <row r="16" spans="1:8" ht="15.6" customHeight="1" x14ac:dyDescent="0.25">
      <c r="A16" s="5" t="s">
        <v>176</v>
      </c>
      <c r="B16" s="8" t="s">
        <v>145</v>
      </c>
      <c r="C16" s="15">
        <v>17713.725344999999</v>
      </c>
      <c r="D16" s="15">
        <v>13649.069858000001</v>
      </c>
      <c r="E16" s="15">
        <v>11826.32601149</v>
      </c>
      <c r="F16" s="15">
        <v>6574.2815272999997</v>
      </c>
      <c r="G16" s="16">
        <v>0.66763629790772283</v>
      </c>
      <c r="H16" s="16">
        <v>0.37114053646291312</v>
      </c>
    </row>
    <row r="18" spans="3:8" x14ac:dyDescent="0.25">
      <c r="C18" s="45"/>
      <c r="D18" s="45"/>
      <c r="E18" s="45"/>
      <c r="F18" s="45"/>
      <c r="G18" s="47"/>
      <c r="H18" s="47"/>
    </row>
    <row r="19" spans="3:8" x14ac:dyDescent="0.25">
      <c r="C19" s="46"/>
      <c r="D19" s="46"/>
      <c r="E19" s="46"/>
      <c r="F19" s="46"/>
    </row>
  </sheetData>
  <mergeCells count="2">
    <mergeCell ref="B1:H1"/>
    <mergeCell ref="B2:H2"/>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45"/>
  <sheetViews>
    <sheetView topLeftCell="B1" zoomScale="120" zoomScaleNormal="120" workbookViewId="0">
      <selection activeCell="H40" sqref="H40"/>
    </sheetView>
  </sheetViews>
  <sheetFormatPr defaultColWidth="11" defaultRowHeight="15.75" x14ac:dyDescent="0.25"/>
  <cols>
    <col min="1" max="1" width="15.625" hidden="1" customWidth="1"/>
    <col min="2" max="2" width="19.875" customWidth="1"/>
    <col min="3" max="7" width="16.875" customWidth="1"/>
    <col min="8" max="8" width="12.25" bestFit="1" customWidth="1"/>
  </cols>
  <sheetData>
    <row r="1" spans="1:8" x14ac:dyDescent="0.25">
      <c r="B1" s="66" t="s">
        <v>183</v>
      </c>
      <c r="C1" s="66"/>
      <c r="D1" s="66"/>
      <c r="E1" s="66"/>
      <c r="F1" s="66"/>
      <c r="G1" s="66"/>
      <c r="H1" s="66"/>
    </row>
    <row r="2" spans="1:8" x14ac:dyDescent="0.25">
      <c r="B2" s="67" t="s">
        <v>17</v>
      </c>
      <c r="C2" s="67"/>
      <c r="D2" s="67"/>
      <c r="E2" s="67"/>
      <c r="F2" s="67"/>
      <c r="G2" s="67"/>
      <c r="H2" s="67"/>
    </row>
    <row r="3" spans="1:8" ht="25.5" x14ac:dyDescent="0.25">
      <c r="B3" s="4" t="s">
        <v>14</v>
      </c>
      <c r="C3" s="3" t="s">
        <v>5</v>
      </c>
      <c r="D3" s="1" t="s">
        <v>19</v>
      </c>
      <c r="E3" s="3" t="s">
        <v>6</v>
      </c>
      <c r="F3" s="3" t="s">
        <v>7</v>
      </c>
      <c r="G3" s="3" t="s">
        <v>8</v>
      </c>
      <c r="H3" s="3" t="s">
        <v>9</v>
      </c>
    </row>
    <row r="4" spans="1:8" x14ac:dyDescent="0.25">
      <c r="A4" s="5" t="s">
        <v>150</v>
      </c>
      <c r="B4" s="17" t="s">
        <v>136</v>
      </c>
      <c r="C4" s="18">
        <v>1268.145454</v>
      </c>
      <c r="D4" s="18">
        <v>634.07272699999987</v>
      </c>
      <c r="E4" s="18">
        <v>1365.79788274</v>
      </c>
      <c r="F4" s="18">
        <v>807.11757978000003</v>
      </c>
      <c r="G4" s="19">
        <v>1.0770041231721359</v>
      </c>
      <c r="H4" s="19">
        <v>0.63645505114116052</v>
      </c>
    </row>
    <row r="5" spans="1:8" x14ac:dyDescent="0.25">
      <c r="A5" s="5" t="s">
        <v>177</v>
      </c>
      <c r="B5" s="20" t="s">
        <v>13</v>
      </c>
      <c r="C5" s="7">
        <v>481.89527199999992</v>
      </c>
      <c r="D5" s="7">
        <v>240.94763599999999</v>
      </c>
      <c r="E5" s="7">
        <v>512.1402961399998</v>
      </c>
      <c r="F5" s="7">
        <v>296.98629434999998</v>
      </c>
      <c r="G5" s="10">
        <v>1.062762649682107</v>
      </c>
      <c r="H5" s="10">
        <v>0.61628804349423061</v>
      </c>
    </row>
    <row r="6" spans="1:8" x14ac:dyDescent="0.25">
      <c r="A6" s="5" t="s">
        <v>177</v>
      </c>
      <c r="B6" s="20" t="s">
        <v>4</v>
      </c>
      <c r="C6" s="7">
        <v>786.25018199999988</v>
      </c>
      <c r="D6" s="7">
        <v>393.12509099999988</v>
      </c>
      <c r="E6" s="7">
        <v>853.65758660000017</v>
      </c>
      <c r="F6" s="7">
        <v>510.13128542999999</v>
      </c>
      <c r="G6" s="10">
        <v>1.0857327681992199</v>
      </c>
      <c r="H6" s="10">
        <v>0.64881547516131466</v>
      </c>
    </row>
    <row r="7" spans="1:8" x14ac:dyDescent="0.25">
      <c r="A7" s="5" t="s">
        <v>150</v>
      </c>
      <c r="B7" s="17" t="s">
        <v>135</v>
      </c>
      <c r="C7" s="18">
        <v>507.206998</v>
      </c>
      <c r="D7" s="18">
        <v>253.603499</v>
      </c>
      <c r="E7" s="18">
        <v>397.22931329000011</v>
      </c>
      <c r="F7" s="18">
        <v>270.85113318999959</v>
      </c>
      <c r="G7" s="19">
        <v>0.78317001708639689</v>
      </c>
      <c r="H7" s="19">
        <v>0.53400511873457945</v>
      </c>
    </row>
    <row r="8" spans="1:8" x14ac:dyDescent="0.25">
      <c r="A8" s="5" t="s">
        <v>177</v>
      </c>
      <c r="B8" s="20" t="s">
        <v>13</v>
      </c>
      <c r="C8" s="7">
        <v>230.77918399999999</v>
      </c>
      <c r="D8" s="7">
        <v>115.38959199999999</v>
      </c>
      <c r="E8" s="7">
        <v>202.41884352</v>
      </c>
      <c r="F8" s="7">
        <v>136.69560409999991</v>
      </c>
      <c r="G8" s="10">
        <v>0.87711049155975862</v>
      </c>
      <c r="H8" s="10">
        <v>0.59232207052088337</v>
      </c>
    </row>
    <row r="9" spans="1:8" x14ac:dyDescent="0.25">
      <c r="A9" s="5" t="s">
        <v>177</v>
      </c>
      <c r="B9" s="20" t="s">
        <v>4</v>
      </c>
      <c r="C9" s="7">
        <v>276.42781400000001</v>
      </c>
      <c r="D9" s="7">
        <v>138.21390700000001</v>
      </c>
      <c r="E9" s="7">
        <v>194.81046977</v>
      </c>
      <c r="F9" s="7">
        <v>134.1555290899997</v>
      </c>
      <c r="G9" s="10">
        <v>0.70474264854548985</v>
      </c>
      <c r="H9" s="10">
        <v>0.48531848929644872</v>
      </c>
    </row>
    <row r="10" spans="1:8" x14ac:dyDescent="0.25">
      <c r="A10" s="5" t="s">
        <v>150</v>
      </c>
      <c r="B10" s="17" t="s">
        <v>134</v>
      </c>
      <c r="C10" s="18">
        <v>1871.5999079999999</v>
      </c>
      <c r="D10" s="18">
        <v>935.79995399999984</v>
      </c>
      <c r="E10" s="18">
        <v>1164.3910295999999</v>
      </c>
      <c r="F10" s="18">
        <v>691.66771534999987</v>
      </c>
      <c r="G10" s="19">
        <v>0.62213672090007388</v>
      </c>
      <c r="H10" s="19">
        <v>0.3695596010629853</v>
      </c>
    </row>
    <row r="11" spans="1:8" x14ac:dyDescent="0.25">
      <c r="A11" s="5" t="s">
        <v>177</v>
      </c>
      <c r="B11" s="20" t="s">
        <v>13</v>
      </c>
      <c r="C11" s="7">
        <v>969.06519400000002</v>
      </c>
      <c r="D11" s="7">
        <v>484.53259700000001</v>
      </c>
      <c r="E11" s="7">
        <v>565.64526375999992</v>
      </c>
      <c r="F11" s="7">
        <v>286.69020054999987</v>
      </c>
      <c r="G11" s="10">
        <v>0.58370197099453347</v>
      </c>
      <c r="H11" s="10">
        <v>0.29584201591910642</v>
      </c>
    </row>
    <row r="12" spans="1:8" x14ac:dyDescent="0.25">
      <c r="A12" s="5" t="s">
        <v>177</v>
      </c>
      <c r="B12" s="20" t="s">
        <v>4</v>
      </c>
      <c r="C12" s="7">
        <v>902.53471400000001</v>
      </c>
      <c r="D12" s="7">
        <v>451.267357</v>
      </c>
      <c r="E12" s="7">
        <v>598.74576583999988</v>
      </c>
      <c r="F12" s="7">
        <v>404.97751479999988</v>
      </c>
      <c r="G12" s="10">
        <v>0.66340469408249236</v>
      </c>
      <c r="H12" s="10">
        <v>0.44871128890450618</v>
      </c>
    </row>
    <row r="13" spans="1:8" x14ac:dyDescent="0.25">
      <c r="A13" s="5" t="s">
        <v>150</v>
      </c>
      <c r="B13" s="17" t="s">
        <v>133</v>
      </c>
      <c r="C13" s="18">
        <v>747.0900079999999</v>
      </c>
      <c r="D13" s="18">
        <v>373.54500399999989</v>
      </c>
      <c r="E13" s="18">
        <v>542.93544118</v>
      </c>
      <c r="F13" s="18">
        <v>318.05148360999999</v>
      </c>
      <c r="G13" s="19">
        <v>0.72673364034605059</v>
      </c>
      <c r="H13" s="19">
        <v>0.42572043556229722</v>
      </c>
    </row>
    <row r="14" spans="1:8" x14ac:dyDescent="0.25">
      <c r="A14" s="5" t="s">
        <v>177</v>
      </c>
      <c r="B14" s="20" t="s">
        <v>13</v>
      </c>
      <c r="C14" s="7">
        <v>392.54524000000009</v>
      </c>
      <c r="D14" s="7">
        <v>196.27261999999999</v>
      </c>
      <c r="E14" s="7">
        <v>273.0135411899999</v>
      </c>
      <c r="F14" s="7">
        <v>175.42172063000001</v>
      </c>
      <c r="G14" s="10">
        <v>0.69549573748493265</v>
      </c>
      <c r="H14" s="10">
        <v>0.4468828118511895</v>
      </c>
    </row>
    <row r="15" spans="1:8" x14ac:dyDescent="0.25">
      <c r="A15" s="5" t="s">
        <v>177</v>
      </c>
      <c r="B15" s="20" t="s">
        <v>4</v>
      </c>
      <c r="C15" s="7">
        <v>354.54476799999998</v>
      </c>
      <c r="D15" s="7">
        <v>177.27238399999999</v>
      </c>
      <c r="E15" s="7">
        <v>269.9218999900001</v>
      </c>
      <c r="F15" s="7">
        <v>142.62976298000001</v>
      </c>
      <c r="G15" s="10">
        <v>0.7613196536861605</v>
      </c>
      <c r="H15" s="10">
        <v>0.40228985406999451</v>
      </c>
    </row>
    <row r="16" spans="1:8" x14ac:dyDescent="0.25">
      <c r="A16" s="5" t="s">
        <v>150</v>
      </c>
      <c r="B16" s="17" t="s">
        <v>132</v>
      </c>
      <c r="C16" s="18">
        <v>1940.949032</v>
      </c>
      <c r="D16" s="18">
        <v>970.47451599999999</v>
      </c>
      <c r="E16" s="18">
        <v>1283.140696940012</v>
      </c>
      <c r="F16" s="18">
        <v>916.54156543001022</v>
      </c>
      <c r="G16" s="19">
        <v>0.66108933093304023</v>
      </c>
      <c r="H16" s="19">
        <v>0.47221310313624459</v>
      </c>
    </row>
    <row r="17" spans="1:8" x14ac:dyDescent="0.25">
      <c r="A17" s="5" t="s">
        <v>177</v>
      </c>
      <c r="B17" s="20" t="s">
        <v>13</v>
      </c>
      <c r="C17" s="7">
        <v>970.47451599999999</v>
      </c>
      <c r="D17" s="7">
        <v>485.237258</v>
      </c>
      <c r="E17" s="7">
        <v>697.90117581000004</v>
      </c>
      <c r="F17" s="7">
        <v>404.40183541999983</v>
      </c>
      <c r="G17" s="10">
        <v>0.71913395385850609</v>
      </c>
      <c r="H17" s="10">
        <v>0.41670525990401153</v>
      </c>
    </row>
    <row r="18" spans="1:8" x14ac:dyDescent="0.25">
      <c r="A18" s="5" t="s">
        <v>177</v>
      </c>
      <c r="B18" s="20" t="s">
        <v>4</v>
      </c>
      <c r="C18" s="7">
        <v>970.47451599999999</v>
      </c>
      <c r="D18" s="7">
        <v>485.237258</v>
      </c>
      <c r="E18" s="7">
        <v>585.23952113001212</v>
      </c>
      <c r="F18" s="7">
        <v>512.13973001001045</v>
      </c>
      <c r="G18" s="10">
        <v>0.60304470800757448</v>
      </c>
      <c r="H18" s="10">
        <v>0.52772094636847777</v>
      </c>
    </row>
    <row r="19" spans="1:8" x14ac:dyDescent="0.25">
      <c r="A19" s="5" t="s">
        <v>150</v>
      </c>
      <c r="B19" s="17" t="s">
        <v>131</v>
      </c>
      <c r="C19" s="18">
        <v>873.36290599999995</v>
      </c>
      <c r="D19" s="18">
        <v>436.68145299999998</v>
      </c>
      <c r="E19" s="18">
        <v>527.18817000000001</v>
      </c>
      <c r="F19" s="18">
        <v>242.08546595999999</v>
      </c>
      <c r="G19" s="19">
        <v>0.60363013631357509</v>
      </c>
      <c r="H19" s="19">
        <v>0.27718771234371609</v>
      </c>
    </row>
    <row r="20" spans="1:8" x14ac:dyDescent="0.25">
      <c r="A20" s="5" t="s">
        <v>177</v>
      </c>
      <c r="B20" s="20" t="s">
        <v>13</v>
      </c>
      <c r="C20" s="7">
        <v>585.38328799999988</v>
      </c>
      <c r="D20" s="7">
        <v>292.69164399999988</v>
      </c>
      <c r="E20" s="7">
        <v>385.76847817999999</v>
      </c>
      <c r="F20" s="7">
        <v>144.74332190000001</v>
      </c>
      <c r="G20" s="10">
        <v>0.65900152274248069</v>
      </c>
      <c r="H20" s="10">
        <v>0.24726247719596681</v>
      </c>
    </row>
    <row r="21" spans="1:8" x14ac:dyDescent="0.25">
      <c r="A21" s="5" t="s">
        <v>177</v>
      </c>
      <c r="B21" s="20" t="s">
        <v>4</v>
      </c>
      <c r="C21" s="7">
        <v>287.97961800000002</v>
      </c>
      <c r="D21" s="7">
        <v>143.98980900000001</v>
      </c>
      <c r="E21" s="7">
        <v>141.41969182</v>
      </c>
      <c r="F21" s="7">
        <v>97.342144059999981</v>
      </c>
      <c r="G21" s="10">
        <v>0.49107535040900008</v>
      </c>
      <c r="H21" s="10">
        <v>0.3380174775424557</v>
      </c>
    </row>
    <row r="22" spans="1:8" x14ac:dyDescent="0.25">
      <c r="A22" s="5" t="s">
        <v>150</v>
      </c>
      <c r="B22" s="17" t="s">
        <v>130</v>
      </c>
      <c r="C22" s="18">
        <v>273.24239599999999</v>
      </c>
      <c r="D22" s="18">
        <v>136.62119799999999</v>
      </c>
      <c r="E22" s="18">
        <v>222.50821987</v>
      </c>
      <c r="F22" s="18">
        <v>105.73488874</v>
      </c>
      <c r="G22" s="19">
        <v>0.81432538700912305</v>
      </c>
      <c r="H22" s="19">
        <v>0.38696370068428182</v>
      </c>
    </row>
    <row r="23" spans="1:8" x14ac:dyDescent="0.25">
      <c r="A23" s="5" t="s">
        <v>177</v>
      </c>
      <c r="B23" s="20" t="s">
        <v>13</v>
      </c>
      <c r="C23" s="7">
        <v>144.81846999999999</v>
      </c>
      <c r="D23" s="7">
        <v>72.409234999999995</v>
      </c>
      <c r="E23" s="7">
        <v>145.01130774999999</v>
      </c>
      <c r="F23" s="7">
        <v>57.884664209999997</v>
      </c>
      <c r="G23" s="10">
        <v>1.0013315825667819</v>
      </c>
      <c r="H23" s="10">
        <v>0.39970498383251812</v>
      </c>
    </row>
    <row r="24" spans="1:8" x14ac:dyDescent="0.25">
      <c r="A24" s="5" t="s">
        <v>177</v>
      </c>
      <c r="B24" s="20" t="s">
        <v>4</v>
      </c>
      <c r="C24" s="7">
        <v>128.42392599999999</v>
      </c>
      <c r="D24" s="7">
        <v>64.211962999999997</v>
      </c>
      <c r="E24" s="7">
        <v>77.496912120000005</v>
      </c>
      <c r="F24" s="7">
        <v>47.850224529999991</v>
      </c>
      <c r="G24" s="10">
        <v>0.60344605973189147</v>
      </c>
      <c r="H24" s="10">
        <v>0.37259587072583339</v>
      </c>
    </row>
    <row r="25" spans="1:8" x14ac:dyDescent="0.25">
      <c r="A25" s="5" t="s">
        <v>150</v>
      </c>
      <c r="B25" s="17" t="s">
        <v>129</v>
      </c>
      <c r="C25" s="18">
        <v>218.648078</v>
      </c>
      <c r="D25" s="18">
        <v>109.324039</v>
      </c>
      <c r="E25" s="18">
        <v>160.33955775999999</v>
      </c>
      <c r="F25" s="18">
        <v>115.24947645</v>
      </c>
      <c r="G25" s="19">
        <v>0.7333225118036486</v>
      </c>
      <c r="H25" s="19">
        <v>0.52710034089574753</v>
      </c>
    </row>
    <row r="26" spans="1:8" x14ac:dyDescent="0.25">
      <c r="A26" s="5" t="s">
        <v>177</v>
      </c>
      <c r="B26" s="20" t="s">
        <v>13</v>
      </c>
      <c r="C26" s="7">
        <v>108.668094</v>
      </c>
      <c r="D26" s="7">
        <v>54.334046999999998</v>
      </c>
      <c r="E26" s="7">
        <v>67.134600509999999</v>
      </c>
      <c r="F26" s="7">
        <v>49.372422810000003</v>
      </c>
      <c r="G26" s="10">
        <v>0.6177949574600986</v>
      </c>
      <c r="H26" s="10">
        <v>0.45434148141035757</v>
      </c>
    </row>
    <row r="27" spans="1:8" x14ac:dyDescent="0.25">
      <c r="A27" s="5" t="s">
        <v>177</v>
      </c>
      <c r="B27" s="20" t="s">
        <v>4</v>
      </c>
      <c r="C27" s="7">
        <v>109.979984</v>
      </c>
      <c r="D27" s="7">
        <v>54.989991999999987</v>
      </c>
      <c r="E27" s="7">
        <v>93.204957250000035</v>
      </c>
      <c r="F27" s="7">
        <v>65.877053639999971</v>
      </c>
      <c r="G27" s="10">
        <v>0.84747200226906783</v>
      </c>
      <c r="H27" s="10">
        <v>0.59899130045336235</v>
      </c>
    </row>
    <row r="28" spans="1:8" x14ac:dyDescent="0.25">
      <c r="A28" s="5" t="s">
        <v>150</v>
      </c>
      <c r="B28" s="17" t="s">
        <v>128</v>
      </c>
      <c r="C28" s="18">
        <v>1838.13474</v>
      </c>
      <c r="D28" s="18">
        <v>919.0673700000001</v>
      </c>
      <c r="E28" s="18">
        <v>1424.7766112199999</v>
      </c>
      <c r="F28" s="18">
        <v>929.77398862999985</v>
      </c>
      <c r="G28" s="19">
        <v>0.77512087673181107</v>
      </c>
      <c r="H28" s="19">
        <v>0.50582471915524529</v>
      </c>
    </row>
    <row r="29" spans="1:8" x14ac:dyDescent="0.25">
      <c r="A29" s="5" t="s">
        <v>177</v>
      </c>
      <c r="B29" s="20" t="s">
        <v>13</v>
      </c>
      <c r="C29" s="7">
        <v>965.84474</v>
      </c>
      <c r="D29" s="7">
        <v>482.92237</v>
      </c>
      <c r="E29" s="7">
        <v>657.92644661999987</v>
      </c>
      <c r="F29" s="7">
        <v>335.83120214999991</v>
      </c>
      <c r="G29" s="10">
        <v>0.68119276253448335</v>
      </c>
      <c r="H29" s="10">
        <v>0.34770723310042562</v>
      </c>
    </row>
    <row r="30" spans="1:8" x14ac:dyDescent="0.25">
      <c r="A30" s="5" t="s">
        <v>177</v>
      </c>
      <c r="B30" s="20" t="s">
        <v>4</v>
      </c>
      <c r="C30" s="7">
        <v>872.29</v>
      </c>
      <c r="D30" s="7">
        <v>436.14499999999998</v>
      </c>
      <c r="E30" s="7">
        <v>766.85016459999974</v>
      </c>
      <c r="F30" s="7">
        <v>593.94278647999977</v>
      </c>
      <c r="G30" s="10">
        <v>0.87912295750266511</v>
      </c>
      <c r="H30" s="10">
        <v>0.68090060241433448</v>
      </c>
    </row>
    <row r="31" spans="1:8" x14ac:dyDescent="0.25">
      <c r="A31" s="5" t="s">
        <v>150</v>
      </c>
      <c r="B31" s="17" t="s">
        <v>127</v>
      </c>
      <c r="C31" s="18">
        <v>1525.4177239999999</v>
      </c>
      <c r="D31" s="18">
        <v>762.70886200000018</v>
      </c>
      <c r="E31" s="18">
        <v>1110.8918914199851</v>
      </c>
      <c r="F31" s="18">
        <v>763.84236227999531</v>
      </c>
      <c r="G31" s="19">
        <v>0.72825421780662658</v>
      </c>
      <c r="H31" s="19">
        <v>0.50074307533088247</v>
      </c>
    </row>
    <row r="32" spans="1:8" x14ac:dyDescent="0.25">
      <c r="A32" s="5" t="s">
        <v>177</v>
      </c>
      <c r="B32" s="20" t="s">
        <v>13</v>
      </c>
      <c r="C32" s="7">
        <v>779.02788999999996</v>
      </c>
      <c r="D32" s="7">
        <v>389.51394499999998</v>
      </c>
      <c r="E32" s="7">
        <v>596.31587770999954</v>
      </c>
      <c r="F32" s="7">
        <v>419.90367725999988</v>
      </c>
      <c r="G32" s="10">
        <v>0.76546152630042497</v>
      </c>
      <c r="H32" s="10">
        <v>0.53900981293493855</v>
      </c>
    </row>
    <row r="33" spans="1:8" x14ac:dyDescent="0.25">
      <c r="A33" s="5" t="s">
        <v>177</v>
      </c>
      <c r="B33" s="20" t="s">
        <v>4</v>
      </c>
      <c r="C33" s="7">
        <v>746.38983399999995</v>
      </c>
      <c r="D33" s="7">
        <v>373.19491699999998</v>
      </c>
      <c r="E33" s="7">
        <v>514.57601370998532</v>
      </c>
      <c r="F33" s="7">
        <v>343.93868501999549</v>
      </c>
      <c r="G33" s="10">
        <v>0.68941991204824671</v>
      </c>
      <c r="H33" s="10">
        <v>0.46080301385776312</v>
      </c>
    </row>
    <row r="34" spans="1:8" x14ac:dyDescent="0.25">
      <c r="A34" s="5" t="s">
        <v>150</v>
      </c>
      <c r="B34" s="17" t="s">
        <v>126</v>
      </c>
      <c r="C34" s="18">
        <v>649.8220060000001</v>
      </c>
      <c r="D34" s="18">
        <v>324.91100300000011</v>
      </c>
      <c r="E34" s="18">
        <v>307.70832032999999</v>
      </c>
      <c r="F34" s="18">
        <v>212.48276304999999</v>
      </c>
      <c r="G34" s="19">
        <v>0.47352708509228292</v>
      </c>
      <c r="H34" s="19">
        <v>0.3269860994058118</v>
      </c>
    </row>
    <row r="35" spans="1:8" x14ac:dyDescent="0.25">
      <c r="A35" s="5" t="s">
        <v>177</v>
      </c>
      <c r="B35" s="20" t="s">
        <v>13</v>
      </c>
      <c r="C35" s="7">
        <v>412.29320399999989</v>
      </c>
      <c r="D35" s="7">
        <v>206.146602</v>
      </c>
      <c r="E35" s="7">
        <v>178.79352566</v>
      </c>
      <c r="F35" s="7">
        <v>126.71071646</v>
      </c>
      <c r="G35" s="10">
        <v>0.43365625221414028</v>
      </c>
      <c r="H35" s="10">
        <v>0.30733156702723641</v>
      </c>
    </row>
    <row r="36" spans="1:8" x14ac:dyDescent="0.25">
      <c r="A36" s="5" t="s">
        <v>177</v>
      </c>
      <c r="B36" s="20" t="s">
        <v>4</v>
      </c>
      <c r="C36" s="7">
        <v>237.52880200000001</v>
      </c>
      <c r="D36" s="7">
        <v>118.76440100000001</v>
      </c>
      <c r="E36" s="7">
        <v>128.91479466999999</v>
      </c>
      <c r="F36" s="7">
        <v>85.772046590000059</v>
      </c>
      <c r="G36" s="10">
        <v>0.54273331732629226</v>
      </c>
      <c r="H36" s="10">
        <v>0.36110166795688242</v>
      </c>
    </row>
    <row r="37" spans="1:8" x14ac:dyDescent="0.25">
      <c r="A37" s="5" t="s">
        <v>150</v>
      </c>
      <c r="B37" s="17" t="s">
        <v>125</v>
      </c>
      <c r="C37" s="18">
        <v>116.9738</v>
      </c>
      <c r="D37" s="18">
        <v>58.486899999999999</v>
      </c>
      <c r="E37" s="18">
        <v>86.977456829999994</v>
      </c>
      <c r="F37" s="18">
        <v>61.34472044999999</v>
      </c>
      <c r="G37" s="19">
        <v>0.74356357432177111</v>
      </c>
      <c r="H37" s="19">
        <v>0.5244312867496822</v>
      </c>
    </row>
    <row r="38" spans="1:8" x14ac:dyDescent="0.25">
      <c r="A38" s="5" t="s">
        <v>177</v>
      </c>
      <c r="B38" s="20" t="s">
        <v>13</v>
      </c>
      <c r="C38" s="7">
        <v>64.350949999999997</v>
      </c>
      <c r="D38" s="7">
        <v>32.175474999999999</v>
      </c>
      <c r="E38" s="7">
        <v>46.806158080000003</v>
      </c>
      <c r="F38" s="7">
        <v>34.61426200999999</v>
      </c>
      <c r="G38" s="10">
        <v>0.72735768593936834</v>
      </c>
      <c r="H38" s="10">
        <v>0.53789822854208047</v>
      </c>
    </row>
    <row r="39" spans="1:8" x14ac:dyDescent="0.25">
      <c r="A39" s="5" t="s">
        <v>177</v>
      </c>
      <c r="B39" s="20" t="s">
        <v>4</v>
      </c>
      <c r="C39" s="7">
        <v>52.622850000000007</v>
      </c>
      <c r="D39" s="7">
        <v>26.311425</v>
      </c>
      <c r="E39" s="7">
        <v>40.171298749999998</v>
      </c>
      <c r="F39" s="7">
        <v>26.73045844</v>
      </c>
      <c r="G39" s="10">
        <v>0.76338128303579134</v>
      </c>
      <c r="H39" s="10">
        <v>0.50796295601625518</v>
      </c>
    </row>
    <row r="40" spans="1:8" x14ac:dyDescent="0.25">
      <c r="A40" s="5" t="s">
        <v>150</v>
      </c>
      <c r="B40" s="17" t="s">
        <v>124</v>
      </c>
      <c r="C40" s="18">
        <v>1364.3425380000001</v>
      </c>
      <c r="D40" s="18">
        <v>682.17126900000005</v>
      </c>
      <c r="E40" s="18">
        <v>1152.4700264099999</v>
      </c>
      <c r="F40" s="18">
        <v>607.24756278999973</v>
      </c>
      <c r="G40" s="19">
        <v>0.84470724492649385</v>
      </c>
      <c r="H40" s="19">
        <v>0.44508438744434992</v>
      </c>
    </row>
    <row r="41" spans="1:8" x14ac:dyDescent="0.25">
      <c r="A41" s="5" t="s">
        <v>177</v>
      </c>
      <c r="B41" s="20" t="s">
        <v>13</v>
      </c>
      <c r="C41" s="7">
        <v>600.31071599999996</v>
      </c>
      <c r="D41" s="7">
        <v>300.15535799999998</v>
      </c>
      <c r="E41" s="7">
        <v>399.96328715999988</v>
      </c>
      <c r="F41" s="7">
        <v>203.49406325999999</v>
      </c>
      <c r="G41" s="10">
        <v>0.66626044896389947</v>
      </c>
      <c r="H41" s="10">
        <v>0.33898122728163987</v>
      </c>
    </row>
    <row r="42" spans="1:8" x14ac:dyDescent="0.25">
      <c r="A42" s="5" t="s">
        <v>177</v>
      </c>
      <c r="B42" s="20" t="s">
        <v>4</v>
      </c>
      <c r="C42" s="7">
        <v>764.03182200000003</v>
      </c>
      <c r="D42" s="7">
        <v>382.01591100000002</v>
      </c>
      <c r="E42" s="7">
        <v>752.50673925000024</v>
      </c>
      <c r="F42" s="7">
        <v>403.75349952999989</v>
      </c>
      <c r="G42" s="10">
        <v>0.98491544145395582</v>
      </c>
      <c r="H42" s="10">
        <v>0.52845115596507164</v>
      </c>
    </row>
    <row r="43" spans="1:8" ht="15.6" customHeight="1" x14ac:dyDescent="0.25">
      <c r="A43" s="5" t="s">
        <v>176</v>
      </c>
      <c r="B43" s="21" t="s">
        <v>145</v>
      </c>
      <c r="C43" s="15">
        <v>13194.935587999989</v>
      </c>
      <c r="D43" s="15">
        <v>6597.4677939999974</v>
      </c>
      <c r="E43" s="15">
        <v>9746.3546175899919</v>
      </c>
      <c r="F43" s="15">
        <v>6041.9907057100036</v>
      </c>
      <c r="G43" s="16">
        <v>0.73864359189852502</v>
      </c>
      <c r="H43" s="16">
        <v>0.45790225086091613</v>
      </c>
    </row>
    <row r="44" spans="1:8" ht="15.6" customHeight="1" x14ac:dyDescent="0.25">
      <c r="A44" s="5" t="s">
        <v>149</v>
      </c>
      <c r="B44" s="22" t="s">
        <v>144</v>
      </c>
      <c r="C44" s="23">
        <v>6705.456758000003</v>
      </c>
      <c r="D44" s="23">
        <v>3352.728379000001</v>
      </c>
      <c r="E44" s="23">
        <v>4728.8388020900002</v>
      </c>
      <c r="F44" s="23">
        <v>2672.7499851099992</v>
      </c>
      <c r="G44" s="24">
        <v>0.70522247368879365</v>
      </c>
      <c r="H44" s="24">
        <v>0.39859327732167571</v>
      </c>
    </row>
    <row r="45" spans="1:8" ht="15.6" customHeight="1" x14ac:dyDescent="0.25">
      <c r="A45" s="5" t="s">
        <v>149</v>
      </c>
      <c r="B45" s="22" t="s">
        <v>143</v>
      </c>
      <c r="C45" s="23">
        <v>6489.4788299999991</v>
      </c>
      <c r="D45" s="23">
        <v>3244.739415</v>
      </c>
      <c r="E45" s="23">
        <v>5017.5158154999963</v>
      </c>
      <c r="F45" s="23">
        <v>3369.2407206000048</v>
      </c>
      <c r="G45" s="24">
        <v>0.77317700649622079</v>
      </c>
      <c r="H45" s="24">
        <v>0.51918510081648661</v>
      </c>
    </row>
  </sheetData>
  <mergeCells count="2">
    <mergeCell ref="B1:H1"/>
    <mergeCell ref="B2:H2"/>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Fogli di lavoro</vt:lpstr>
      </vt:variant>
      <vt:variant>
        <vt:i4>18</vt:i4>
      </vt:variant>
    </vt:vector>
  </HeadingPairs>
  <TitlesOfParts>
    <vt:vector size="18" baseType="lpstr">
      <vt:lpstr>Tabella 1</vt:lpstr>
      <vt:lpstr>Tabella 2</vt:lpstr>
      <vt:lpstr>Tabella 3</vt:lpstr>
      <vt:lpstr>Tabella 4</vt:lpstr>
      <vt:lpstr>Tabella 5</vt:lpstr>
      <vt:lpstr>Tabella 6</vt:lpstr>
      <vt:lpstr>Tabella 7</vt:lpstr>
      <vt:lpstr>Tabella 8</vt:lpstr>
      <vt:lpstr>Tabella 9</vt:lpstr>
      <vt:lpstr>Tabella 10</vt:lpstr>
      <vt:lpstr>Tabella 11</vt:lpstr>
      <vt:lpstr>Tabella 12</vt:lpstr>
      <vt:lpstr>Tabella 13</vt:lpstr>
      <vt:lpstr>Tabella 14</vt:lpstr>
      <vt:lpstr>Tabella 15</vt:lpstr>
      <vt:lpstr>Tabella 16</vt:lpstr>
      <vt:lpstr>Tabella 17</vt:lpstr>
      <vt:lpstr>Tabella 18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de Chiara</dc:creator>
  <cp:keywords/>
  <dc:description/>
  <cp:lastModifiedBy>Utente</cp:lastModifiedBy>
  <cp:lastPrinted>2019-08-07T17:15:57Z</cp:lastPrinted>
  <dcterms:created xsi:type="dcterms:W3CDTF">2018-07-19T00:03:43Z</dcterms:created>
  <dcterms:modified xsi:type="dcterms:W3CDTF">2020-12-29T09:45:10Z</dcterms:modified>
  <cp:category/>
</cp:coreProperties>
</file>