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580" tabRatio="859" activeTab="0"/>
  </bookViews>
  <sheets>
    <sheet name="SI_I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(1)" sheetId="16" r:id="rId16"/>
    <sheet name="t15(3)" sheetId="17" r:id="rId17"/>
    <sheet name="Squadratura 1" sheetId="18" r:id="rId18"/>
    <sheet name="Squadratura 2" sheetId="19" r:id="rId19"/>
    <sheet name="Squadratura 3" sheetId="20" r:id="rId20"/>
    <sheet name="Squadratura 4" sheetId="21" r:id="rId21"/>
    <sheet name="Incongruenza 1" sheetId="22" r:id="rId22"/>
    <sheet name="Incongruenza 2" sheetId="23" r:id="rId23"/>
    <sheet name="Incongruenza 4 e controlli t14" sheetId="24" r:id="rId24"/>
    <sheet name="Incongruenza 5" sheetId="25" r:id="rId25"/>
    <sheet name="Incongruenza 6" sheetId="26" r:id="rId26"/>
    <sheet name="Incongruenza 7" sheetId="27" r:id="rId27"/>
  </sheets>
  <definedNames>
    <definedName name="_xlnm.Print_Area" localSheetId="0">'SI_I'!$A$1:$G$82</definedName>
    <definedName name="_xlnm.Print_Area" localSheetId="17">'Squadratura 1'!$A$1:$J$71</definedName>
    <definedName name="_xlnm.Print_Area" localSheetId="18">'Squadratura 2'!$A$1:$L$72</definedName>
    <definedName name="_xlnm.Print_Area" localSheetId="19">'Squadratura 3'!$A$1:$R$73</definedName>
    <definedName name="_xlnm.Print_Area" localSheetId="20">'Squadratura 4'!$A$1:$I$71</definedName>
    <definedName name="_xlnm.Print_Area" localSheetId="1">'t1'!$A$1:$M$74</definedName>
    <definedName name="_xlnm.Print_Area" localSheetId="10">'t10'!$A$1:$AV$72</definedName>
    <definedName name="_xlnm.Print_Area" localSheetId="11">'t11'!$A$1:$R$75</definedName>
    <definedName name="_xlnm.Print_Area" localSheetId="12">'t12'!$A$1:$K$74</definedName>
    <definedName name="_xlnm.Print_Area" localSheetId="13">'t13'!$A$1:$O$73</definedName>
    <definedName name="_xlnm.Print_Area" localSheetId="14">'t14'!$A$1:$C$26</definedName>
    <definedName name="_xlnm.Print_Area" localSheetId="15">'t15(1)'!$A$1:$G$23</definedName>
    <definedName name="_xlnm.Print_Area" localSheetId="16">'t15(3)'!$A$1:$G$26</definedName>
    <definedName name="_xlnm.Print_Area" localSheetId="3">'t3'!$A$1:$J$75</definedName>
    <definedName name="_xlnm.Print_Area" localSheetId="4">'t4'!$A$1:$BP$72</definedName>
    <definedName name="_xlnm.Print_Area" localSheetId="5">'t5'!$A$1:$N$73</definedName>
    <definedName name="_xlnm.Print_Area" localSheetId="7">'t7'!$A$1:$V$72</definedName>
    <definedName name="_xlnm.Print_Area" localSheetId="8">'t8'!$A$1:$Z$73</definedName>
    <definedName name="_xlnm.Print_Area" localSheetId="9">'t9'!$A$1:$L$72</definedName>
    <definedName name="_xlnm.Print_Titles" localSheetId="21">'Incongruenza 1'!$4:$4</definedName>
    <definedName name="_xlnm.Print_Titles" localSheetId="1">'t1'!$1:$5</definedName>
    <definedName name="_xlnm.Print_Titles" localSheetId="10">'t10'!$A:$B,'t10'!$1:$3</definedName>
    <definedName name="_xlnm.Print_Titles" localSheetId="11">'t11'!$1:$7</definedName>
    <definedName name="_xlnm.Print_Titles" localSheetId="12">'t12'!$1:$5</definedName>
    <definedName name="_xlnm.Print_Titles" localSheetId="13">'t13'!$1:$5</definedName>
    <definedName name="_xlnm.Print_Titles" localSheetId="2">'t2'!$1:$5</definedName>
    <definedName name="_xlnm.Print_Titles" localSheetId="3">'t3'!$1:$5</definedName>
    <definedName name="_xlnm.Print_Titles" localSheetId="4">'t4'!$A:$B,'t4'!$1:$5</definedName>
    <definedName name="_xlnm.Print_Titles" localSheetId="5">'t5'!$1:$5</definedName>
    <definedName name="_xlnm.Print_Titles" localSheetId="6">'t6'!$1:$5</definedName>
    <definedName name="_xlnm.Print_Titles" localSheetId="7">'t7'!$1:$5</definedName>
    <definedName name="_xlnm.Print_Titles" localSheetId="8">'t8'!$1:$5</definedName>
    <definedName name="_xlnm.Print_Titles" localSheetId="9">'t9'!$1:$5</definedName>
  </definedNames>
  <calcPr fullCalcOnLoad="1"/>
</workbook>
</file>

<file path=xl/sharedStrings.xml><?xml version="1.0" encoding="utf-8"?>
<sst xmlns="http://schemas.openxmlformats.org/spreadsheetml/2006/main" count="944" uniqueCount="571">
  <si>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</si>
  <si>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</si>
  <si>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</si>
  <si>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</si>
  <si>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</si>
  <si>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</si>
  <si>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</si>
  <si>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</si>
  <si>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SCIOPERI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</si>
  <si>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</si>
  <si>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</si>
  <si>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</si>
  <si>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</si>
  <si>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</si>
  <si>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</si>
  <si>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</si>
  <si>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</si>
  <si>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</si>
  <si>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</si>
  <si>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</si>
  <si>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</si>
  <si>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</si>
  <si>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</si>
  <si>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</si>
  <si>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</si>
  <si>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</si>
  <si>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</si>
  <si>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</si>
  <si>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</si>
  <si>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</si>
  <si>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</si>
  <si>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</si>
  <si>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</si>
  <si>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</si>
  <si>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Altre cause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</si>
  <si>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</si>
  <si>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</si>
  <si>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</si>
  <si>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</si>
  <si>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</si>
  <si>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</si>
  <si>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</si>
  <si>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</si>
  <si>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</si>
  <si>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</si>
  <si>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</si>
  <si>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</si>
  <si>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</si>
  <si>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</si>
  <si>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</si>
  <si>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</si>
  <si>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</si>
  <si>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</si>
  <si>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</si>
  <si>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</si>
  <si>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</si>
  <si>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</si>
  <si>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</si>
  <si>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</si>
  <si>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</si>
  <si>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</si>
  <si>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</si>
  <si>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</si>
  <si>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</si>
  <si>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</si>
  <si>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</si>
  <si>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</si>
  <si>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</si>
  <si>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</si>
  <si>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</si>
  <si>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</si>
  <si>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 xml:space="preserve">Telelavoro (**) 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</si>
  <si>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</si>
  <si>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</si>
  <si>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</si>
  <si>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</si>
  <si>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</si>
  <si>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</si>
  <si>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</si>
  <si>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</si>
  <si>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</si>
  <si>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</si>
  <si>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</si>
  <si>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</si>
  <si>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</si>
  <si>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</si>
  <si>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RIMBORSI RICEVUTI  DALLE AMMINISTRAZIONI PER SPESE DI PERSONALE 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</si>
  <si>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</si>
  <si>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</si>
  <si>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</si>
  <si>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</si>
  <si>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</si>
  <si>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</si>
  <si>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</si>
  <si>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</si>
  <si>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Risorse per il finanziamento del fondo
 (voci di entrata)(*)</t>
  </si>
  <si>
    <t>Qualifica/Posiz.economica/Profilo</t>
  </si>
  <si>
    <t>ASSEGNI PER IL NUCLEO FAMILIARE</t>
  </si>
  <si>
    <t>RETRIBUZIONI DEL PERSONALE CON CONTRATTO DI FORMAZIONE E LAVORO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</si>
  <si>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</si>
  <si>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</si>
  <si>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</si>
  <si>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</si>
  <si>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</si>
  <si>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</si>
  <si>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</si>
  <si>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</si>
  <si>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</si>
  <si>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</si>
  <si>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</si>
  <si>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</si>
  <si>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</si>
  <si>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</si>
  <si>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</si>
  <si>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</si>
  <si>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</si>
  <si>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</si>
  <si>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</si>
  <si>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</si>
  <si>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</si>
  <si>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</si>
  <si>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</si>
  <si>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</si>
  <si>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</si>
  <si>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41 e oltre</t>
  </si>
  <si>
    <t>fino a 19 anni</t>
  </si>
  <si>
    <t>tra 20 e 24 anni</t>
  </si>
  <si>
    <t>65 e oltre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</si>
  <si>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</si>
  <si>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</si>
  <si>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</si>
  <si>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</si>
  <si>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</si>
  <si>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 xml:space="preserve">RETRIBUZIONI DEL PERSONALE A TEMPO DETERMINATO 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</si>
  <si>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</si>
  <si>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</si>
  <si>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</si>
  <si>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>COMPENSI PER IL PERSONALE ADDETTO AI  LAVORI SOCIALMENTE UTILI</t>
  </si>
  <si>
    <t xml:space="preserve">COMANDATI / DISTACCATI </t>
  </si>
  <si>
    <t>L109</t>
  </si>
  <si>
    <t>ASSENZE PER MALATTIA RETRIBUITE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</si>
  <si>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</si>
  <si>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</si>
  <si>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</si>
  <si>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</si>
  <si>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</si>
  <si>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</si>
  <si>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</si>
  <si>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Interinale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</si>
  <si>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</si>
  <si>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</si>
  <si>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</si>
  <si>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</si>
  <si>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</si>
  <si>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</si>
  <si>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</si>
  <si>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</si>
  <si>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</si>
  <si>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</si>
  <si>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</si>
  <si>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</si>
  <si>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</si>
  <si>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</si>
  <si>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</si>
  <si>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Presenti per titolo di studio (Tab 9)</t>
  </si>
  <si>
    <t>Fuori ruolo esterni (IN) (Tab 3)</t>
  </si>
  <si>
    <t>Comandati esterni (IN)  (Tab 3)</t>
  </si>
  <si>
    <t>Fuori ruolo interni (OUT) (Tab 3)</t>
  </si>
  <si>
    <t>f=(a+b+c-d-e)</t>
  </si>
  <si>
    <t>h</t>
  </si>
  <si>
    <t>i</t>
  </si>
  <si>
    <t>l</t>
  </si>
  <si>
    <t>m</t>
  </si>
  <si>
    <t>n</t>
  </si>
  <si>
    <t>0=(h+i+l-m-n)</t>
  </si>
  <si>
    <t>p</t>
  </si>
  <si>
    <t>o=p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</si>
  <si>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</si>
  <si>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</si>
  <si>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</si>
  <si>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</si>
  <si>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</si>
  <si>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</si>
  <si>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</si>
  <si>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</si>
  <si>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</si>
  <si>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</si>
  <si>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</si>
  <si>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</si>
  <si>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</si>
  <si>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</si>
  <si>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</si>
  <si>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</si>
  <si>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</si>
  <si>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</si>
  <si>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</si>
  <si>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</si>
  <si>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</si>
  <si>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</si>
  <si>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v. a. di f&lt;=5%</t>
  </si>
  <si>
    <t>Spesa media annua per stipendio (per 12 mensilità)</t>
  </si>
  <si>
    <t>Importi stipendiali contrattuali annui (per 12 mensilità)</t>
  </si>
  <si>
    <t>Scostamento percentuale</t>
  </si>
  <si>
    <t>Congruenza (max scostamento consentito +/- 5%)</t>
  </si>
  <si>
    <t>(*) Personale comandato e fuori ruolo verso altre Amministrazioni</t>
  </si>
  <si>
    <t>Tot Assunti (Tab 6)</t>
  </si>
  <si>
    <t>SQUADRATURA 6</t>
  </si>
  <si>
    <t>SQUADRATURA 5</t>
  </si>
  <si>
    <t>Controlli di coerenza</t>
  </si>
  <si>
    <t>IMPORTI</t>
  </si>
  <si>
    <t>Codici spesa</t>
  </si>
  <si>
    <t>Importi comunicati (Tab 14)</t>
  </si>
  <si>
    <t>Incidenza percentuale: Importi comunicati Tab 14 / (Tabella 12 + Tabella 13)</t>
  </si>
  <si>
    <t>SOMME RIMBORSATE ALLE AMMINISTRAZIONI PER SPESE DI PERSONALE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</si>
  <si>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</si>
  <si>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</si>
  <si>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</si>
  <si>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</si>
  <si>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</si>
  <si>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>Utilizzo del Fondo
(voci di uscita) (*)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</si>
  <si>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</si>
  <si>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</si>
  <si>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</si>
  <si>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</si>
  <si>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</si>
  <si>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</si>
  <si>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compresenza tra valori di organico di personale con rapporto di lavoro flessibile di Tabella 2 e relativa spesa di Tabella 14 (Incongruenza 1)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</si>
  <si>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</si>
  <si>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</si>
  <si>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</si>
  <si>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</si>
  <si>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</si>
  <si>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</si>
  <si>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</si>
  <si>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</si>
  <si>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</si>
  <si>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</si>
  <si>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</si>
  <si>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</si>
  <si>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</si>
  <si>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</si>
  <si>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</si>
  <si>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</si>
  <si>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</si>
  <si>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</si>
  <si>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Sono state individuate le strutture responsabili del controllo di gestione di cui all'art. 4, c.1, lett. a) del D. lgs 30.7.99 n.286 (G.U. 18.8.99, n.193)?</t>
  </si>
  <si>
    <t>SI</t>
  </si>
  <si>
    <t>NO</t>
  </si>
  <si>
    <t>E' stato istituito l'Ufficio per la gestione del contenzioso del lavoro di cui all'art. 12 del d.lgs. 30 marzo 2001, n. 165?</t>
  </si>
  <si>
    <t>Non compilare</t>
  </si>
  <si>
    <t>numero contratti</t>
  </si>
  <si>
    <t>numero unità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</si>
  <si>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</si>
  <si>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</si>
  <si>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</si>
  <si>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</si>
  <si>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</si>
  <si>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</si>
  <si>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</si>
  <si>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</si>
  <si>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Somme non utilizzate e rinviate all'anno successivo</t>
  </si>
  <si>
    <t>U999</t>
  </si>
  <si>
    <t>RETRIBUZIONE DI POSIZIONE</t>
  </si>
  <si>
    <t>I207</t>
  </si>
  <si>
    <t>I212</t>
  </si>
  <si>
    <t>S998</t>
  </si>
  <si>
    <t>S999</t>
  </si>
  <si>
    <t>*</t>
  </si>
  <si>
    <t>*1</t>
  </si>
  <si>
    <t>*2</t>
  </si>
  <si>
    <t>*5</t>
  </si>
  <si>
    <t>*6</t>
  </si>
  <si>
    <t>*7</t>
  </si>
  <si>
    <t>E-Mail</t>
  </si>
  <si>
    <t>*8</t>
  </si>
  <si>
    <t>ALTRI PERMESSI ED ASSENZE RETRIBUITE</t>
  </si>
  <si>
    <t>ESTERO</t>
  </si>
  <si>
    <t>ABBRUZZO</t>
  </si>
  <si>
    <t>FRIULI VENEZIA GIULIA</t>
  </si>
  <si>
    <t>PROVINCIA AUTONOMA TRENTO</t>
  </si>
  <si>
    <t>PROVINCIA AUTONOMA BOLZANO</t>
  </si>
  <si>
    <t>N° Civico</t>
  </si>
  <si>
    <t>F00</t>
  </si>
  <si>
    <t>M00</t>
  </si>
  <si>
    <t>SC1</t>
  </si>
  <si>
    <t>SS2</t>
  </si>
  <si>
    <t>PR1</t>
  </si>
  <si>
    <t>PR2</t>
  </si>
  <si>
    <t>PR3</t>
  </si>
  <si>
    <t>Totale uomini e donne (Tab T5)</t>
  </si>
  <si>
    <t>Totale della Tabella T13</t>
  </si>
  <si>
    <t>TABELLE 12 -13 ASSENTI</t>
  </si>
  <si>
    <t>ANNO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</si>
  <si>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</si>
  <si>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</si>
  <si>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</si>
  <si>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</si>
  <si>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</si>
  <si>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INCARICHI DI STUDIO/RICERCA O DI CONSULENZA</t>
  </si>
  <si>
    <t>Totale (Uomini + donne della sezione "Personale Esterno" COMANDATI / DISTACCATI + FUORI RUOLO)+Mensilità medie da T12(mensilità /12)</t>
  </si>
  <si>
    <t>Congruenza          ( a&gt;0 e b&gt;0)</t>
  </si>
  <si>
    <t>LEGGE 104/92</t>
  </si>
  <si>
    <t>ASSENZE RETRIBUITE PER MATERNITA’, CONGEDO PARENTALE E MALATTIA FIGLI</t>
  </si>
  <si>
    <t>ARRETRATI ANNI PRECEDENTI</t>
  </si>
  <si>
    <t>SCUOLA</t>
  </si>
  <si>
    <t>Indicare il numero complessivo dei contratti per supplenze brevi e saltuarie stipulati ai sensi dell’art. 40 della legge 27 dicembre 1997, n. 449</t>
  </si>
  <si>
    <t>DIRIGENTE SCOLASTICO</t>
  </si>
  <si>
    <t>0D0158</t>
  </si>
  <si>
    <t>EX PRESIDI/RUOLO AD ESAURIMENTO</t>
  </si>
  <si>
    <t>0D0E58</t>
  </si>
  <si>
    <t>DOC. LAUR. IST. SEC. II GRADO</t>
  </si>
  <si>
    <t>016132</t>
  </si>
  <si>
    <t>DOC. LAUR. SOST. IST.SEC. II GRADO</t>
  </si>
  <si>
    <t>016630</t>
  </si>
  <si>
    <t>DOC. SCUOLA MEDIA ED EQUIP.</t>
  </si>
  <si>
    <t>016135</t>
  </si>
  <si>
    <t>DOC. LAUR. SOST. SCUOLA MEDIA</t>
  </si>
  <si>
    <t>016638</t>
  </si>
  <si>
    <t>INS. SC. ELEMENTARE ED EQUIP.</t>
  </si>
  <si>
    <t>014154</t>
  </si>
  <si>
    <t>DOC. DIPL. SOST. SCUOLA ELEMENTARE</t>
  </si>
  <si>
    <t>014634</t>
  </si>
  <si>
    <t>INS. SCUOLA MATERNA</t>
  </si>
  <si>
    <t>014155</t>
  </si>
  <si>
    <t>DOC. DIPL. SOST. SCUOLA MATERNA</t>
  </si>
  <si>
    <t>014714</t>
  </si>
  <si>
    <t>INS. DIPL. ISTIT. II GRADO</t>
  </si>
  <si>
    <t>014143</t>
  </si>
  <si>
    <t>DOC. DIPL. SOST. IST. SEC. II GRADO</t>
  </si>
  <si>
    <t>014656</t>
  </si>
  <si>
    <t>PERSONALE EDUCATIVO</t>
  </si>
  <si>
    <t>014646</t>
  </si>
  <si>
    <t>DIR. SERV. GEN. ED AMM.</t>
  </si>
  <si>
    <t>013159</t>
  </si>
  <si>
    <t>COORDINATORE AMMINISTRATIVO</t>
  </si>
  <si>
    <t>013498</t>
  </si>
  <si>
    <t>COORDINATORE TECNICO</t>
  </si>
  <si>
    <t>013499</t>
  </si>
  <si>
    <t>ASSISTENTE AMMINISTRATIVO</t>
  </si>
  <si>
    <t>012117</t>
  </si>
  <si>
    <t>ASSISTENTE TECNICO</t>
  </si>
  <si>
    <t>012119</t>
  </si>
  <si>
    <t>CUOCO/INFERMIERE/GUARDAROBIERE</t>
  </si>
  <si>
    <t>012125</t>
  </si>
  <si>
    <t>COLLABORATORE SCOLASTICO DEI SERVIZI/ADDETTO ALLE AZIENDE AGRARIE</t>
  </si>
  <si>
    <t>098701</t>
  </si>
  <si>
    <t>COLLABORATORE SCOLASTICO</t>
  </si>
  <si>
    <t>011121</t>
  </si>
  <si>
    <t>DOC.RELIG. SCUOLA SECOND.</t>
  </si>
  <si>
    <t>016139</t>
  </si>
  <si>
    <t>DOC.RELIG. SCUOLA EL. MAT.</t>
  </si>
  <si>
    <t>014138</t>
  </si>
  <si>
    <t>DOC. LAUR. IST. SEC. II GRADO TEMPO DETERM. ANNUALE</t>
  </si>
  <si>
    <t>016134</t>
  </si>
  <si>
    <t>DOC. LAUR. SOST. IST.SEC. II GRADO T. DETER.ANNUALE</t>
  </si>
  <si>
    <t>016631</t>
  </si>
  <si>
    <t>DOC. SCUOLA MEDIA ED EQUIP. TEMPO DETERM. ANNUALE</t>
  </si>
  <si>
    <t>016136</t>
  </si>
  <si>
    <t>DOC. LAUR. SOST. SCUOLA MEDIA T.DETER. ANNUALE</t>
  </si>
  <si>
    <t>016639</t>
  </si>
  <si>
    <t>INS. SC. ELEMENTARE E EQUIP. TEMPO DETERM. ANNUALE</t>
  </si>
  <si>
    <t>014152</t>
  </si>
  <si>
    <t>DOC. DIPL. SOST. SCUOLA ELEM. T. DETER. ANNUALE</t>
  </si>
  <si>
    <t>014635</t>
  </si>
  <si>
    <t>INS. SCUOLA MATERNA TEMPO DETERM. ANNUALE</t>
  </si>
  <si>
    <t>014156</t>
  </si>
  <si>
    <t>DOC. DIPL.SOST. SC. MATERNA T. DET. ANNUALE</t>
  </si>
  <si>
    <t>014643</t>
  </si>
  <si>
    <t>INS. DIPL. ISTIT. II GRADO TEMPO DETERM. ANNUALE</t>
  </si>
  <si>
    <t>014144</t>
  </si>
  <si>
    <t>DOC. DIPL. SOST.IST. SEC. II GRADO T. DET. ANNUALE</t>
  </si>
  <si>
    <t>014657</t>
  </si>
  <si>
    <t>PERS. EDUCAT. T. DET. ANNUALE</t>
  </si>
  <si>
    <t>014647</t>
  </si>
  <si>
    <t>DOC.RELIG. SCUOLA SECOND. T. D. CON CONTR. ANNUALE</t>
  </si>
  <si>
    <t>016802</t>
  </si>
  <si>
    <t>DOC.RELIG. SCUOLA EL. MAT. T.D. CON CONTR. ANNUA ANNUALE</t>
  </si>
  <si>
    <t>014803</t>
  </si>
  <si>
    <t>DIR. SERV. GEN. ED AMM.TEMPO DETER.</t>
  </si>
  <si>
    <t>013160</t>
  </si>
  <si>
    <t>COORDINATORE AMMINISTRATIVO TEMPO DET. ANNUALE</t>
  </si>
  <si>
    <t>013650</t>
  </si>
  <si>
    <t>COORDINATORE TECNICO TEMPO DET. ANNUALE</t>
  </si>
  <si>
    <t>013653</t>
  </si>
  <si>
    <t>ASSISTENTE AMM.VO TEMPO DET. ANNUALE</t>
  </si>
  <si>
    <t>012118</t>
  </si>
  <si>
    <t>ASSISTENTE TECN. TEMPO DET. ANNUALE</t>
  </si>
  <si>
    <t>012120</t>
  </si>
  <si>
    <t>CUOCO/INFERMIERE/GUARDAROBIERE TEMPO DETERM.ANNUALE</t>
  </si>
  <si>
    <t>012126</t>
  </si>
  <si>
    <t>COLLABORATORE SCOLASTICO DEI SERVIZI/ADDETTO AZ.AGRARIE TEMPO DET.ANNUALE</t>
  </si>
  <si>
    <t>098708</t>
  </si>
  <si>
    <t>COLLABORATORE SCOLASTICO TEMPO DET.ANNUALE</t>
  </si>
  <si>
    <t>011124</t>
  </si>
  <si>
    <t>DOC. LAUR. IST. SEC. II GRADO T. DETERM. NON ANNUALE</t>
  </si>
  <si>
    <t>016133</t>
  </si>
  <si>
    <t>DOC. LAUR. SOST. IST. SEC. II GRADO T. DETER. NON ANNUALE</t>
  </si>
  <si>
    <t>016632</t>
  </si>
  <si>
    <t>DOC. SCUOLA MEDIA ED EQUIP. TEMPO DETERM. NON ANNUALE</t>
  </si>
  <si>
    <t>016137</t>
  </si>
  <si>
    <t>DOC. LAUR. SOST. SCUOLA MEDIA T.DETER. NON ANNUALE</t>
  </si>
  <si>
    <t>016640</t>
  </si>
  <si>
    <t>INS. SC. ELEMENTARE E EQUIP. TEMPO DETERM. NON ANNUALE</t>
  </si>
  <si>
    <t>014153</t>
  </si>
  <si>
    <t>DOC. DIPL. SOST SCUOLA ELEM. T. DETER. NON ANNUALE</t>
  </si>
  <si>
    <t>014636</t>
  </si>
  <si>
    <t>INS. SCUOLA MATERNA TEMPO DETERM. NON ANNUALE</t>
  </si>
  <si>
    <t>014157</t>
  </si>
  <si>
    <t>DOC.DIPL.SOST.SC. MATERNA T.DET. NON ANNUALE</t>
  </si>
  <si>
    <t>014644</t>
  </si>
  <si>
    <t>INS. DIPL. ISTIT. II GRADO TEMPO DETERM. NON ANNUALE</t>
  </si>
  <si>
    <t>014145</t>
  </si>
  <si>
    <t>DOC. DIPL. SOST.IST. SEC. II GRADO T. DET. NON ANNUALE</t>
  </si>
  <si>
    <t>014658</t>
  </si>
  <si>
    <t>PERS. EDUCAT. T. DET. NON ANNUALE</t>
  </si>
  <si>
    <t>014648</t>
  </si>
  <si>
    <t>DOC.RELIG. SCUOLA SECOND. T. D.CON CONTR. TERMINE ATT. DID.</t>
  </si>
  <si>
    <t>016804</t>
  </si>
  <si>
    <t xml:space="preserve">DOC.RELIG. SCUOLA EL. MAT. T. D. CONTR. TERMINE ATT. DID. </t>
  </si>
  <si>
    <t>014805</t>
  </si>
  <si>
    <t>DIR. SERV, GEN. ED AMM. TEMPO DETER. NON ANNUALE</t>
  </si>
  <si>
    <t>013710</t>
  </si>
  <si>
    <t>COORDINATORE AMMINISTRATIVO TEMPO DET. NON ANNUALE</t>
  </si>
  <si>
    <t>013651</t>
  </si>
  <si>
    <t>COORDINATORE TECNICO TEMPO DET. NON ANNUALE</t>
  </si>
  <si>
    <t>013654</t>
  </si>
  <si>
    <t>ASSIST.AMM.VO TEMPO DET. NON ANNUALE</t>
  </si>
  <si>
    <t>012613</t>
  </si>
  <si>
    <t>ASSIST.TECN. T. DETERM. NON ANNUALE</t>
  </si>
  <si>
    <t>012615</t>
  </si>
  <si>
    <t>CUOCO/INFERMIERE/GUARDAROBIERE T.DETER.NON ANNUALE</t>
  </si>
  <si>
    <t>012621</t>
  </si>
  <si>
    <t>COLLABORATORE SCOLASTICO DEI SERVIZI/ADDETTO  AZ.AGRARIE A TEMPO DETERM. NON ANNUALE</t>
  </si>
  <si>
    <t>098712</t>
  </si>
  <si>
    <t>COLLAB. SCOLAST. T. DETER. NON ANNUALE</t>
  </si>
  <si>
    <t>011617</t>
  </si>
  <si>
    <t>Insegnanti a tempo indeterminato</t>
  </si>
  <si>
    <t>DO</t>
  </si>
  <si>
    <t>Insegnanti di sostegno a tempo indeterminato</t>
  </si>
  <si>
    <t>IS</t>
  </si>
  <si>
    <t>Personale ATA a tempo indeterminato</t>
  </si>
  <si>
    <t>SA</t>
  </si>
  <si>
    <t>Docenti di religione</t>
  </si>
  <si>
    <t>SR</t>
  </si>
  <si>
    <t>COMPENSO ORE ECCEDENTI PERSONALE DOCENTE</t>
  </si>
  <si>
    <t>C.I.A.  -  COMPENSO INDIVIDUALE ACCESSORIO</t>
  </si>
  <si>
    <t>RETRIBUZIONE PROFESSIONALE DOCENTI</t>
  </si>
  <si>
    <t xml:space="preserve">RETRIBUZIONE DI RISULTATO </t>
  </si>
  <si>
    <t>INDENNITA' DI ESAME</t>
  </si>
  <si>
    <t>INDENNITA' DI FUNZIONI SUP. E DI REGGENZA</t>
  </si>
  <si>
    <t>INDENNITA' DI DIREZIONE INCARICATI DELLA DIRIGENZA</t>
  </si>
  <si>
    <t>COMPENSO INDENNITA' MIGLIORAMENTO OFFERTA FORMATIVA</t>
  </si>
  <si>
    <t>TRATTAMENTO ACCESSORIO ALL'ESTERO</t>
  </si>
  <si>
    <t>ALTRE IND.</t>
  </si>
  <si>
    <t>I131</t>
  </si>
  <si>
    <t>I152</t>
  </si>
  <si>
    <t>I155</t>
  </si>
  <si>
    <t>S124</t>
  </si>
  <si>
    <t>S128</t>
  </si>
  <si>
    <t>S129</t>
  </si>
  <si>
    <t>S135</t>
  </si>
  <si>
    <t>S603</t>
  </si>
  <si>
    <t>NF</t>
  </si>
  <si>
    <t xml:space="preserve">CCNL 01.03.02, art. 42, comma 1 </t>
  </si>
  <si>
    <t>F719</t>
  </si>
  <si>
    <t xml:space="preserve">CCNL 01.03.02, art. 42, comma 2 </t>
  </si>
  <si>
    <t>F720</t>
  </si>
  <si>
    <t xml:space="preserve">CCNL 11.4.2006, ART. 55, comma 2 </t>
  </si>
  <si>
    <t>F851</t>
  </si>
  <si>
    <t xml:space="preserve">CCNL 01.03.02, art. 42, comma 3 </t>
  </si>
  <si>
    <t>F721</t>
  </si>
  <si>
    <t xml:space="preserve">CCNL 01.03.02, art. 42, comma 4 </t>
  </si>
  <si>
    <t>F722</t>
  </si>
  <si>
    <t xml:space="preserve">CCNL 01.03.02, art. 42, comma 5 </t>
  </si>
  <si>
    <t>F723</t>
  </si>
  <si>
    <t>CCNL 11.4.2006, ART. 56, comma 1 (Retrib. posiz. p. fissa)</t>
  </si>
  <si>
    <t>U024</t>
  </si>
  <si>
    <t>CCNL 11.4.2006, ART. 56, comma 2 (Retrib. posiz. p. variab.)</t>
  </si>
  <si>
    <t>U025</t>
  </si>
  <si>
    <t>CCNL 11.4.2006, ART. 57, comma 1  (Retribuzione di risultato)</t>
  </si>
  <si>
    <t>U026</t>
  </si>
  <si>
    <t>CCNL 11.4.2006, ART. 57, comma 3 (Integr.comp. per reggenza)</t>
  </si>
  <si>
    <t>U027</t>
  </si>
  <si>
    <t>CCNL 26.5.99, art. 41, comma 2, lett. a), b), c), d), e), f) e g)</t>
  </si>
  <si>
    <t>F741</t>
  </si>
  <si>
    <t xml:space="preserve">CCNL 15.3.01, art. 14, comma 1, lett. b), c) e d) </t>
  </si>
  <si>
    <t>F742</t>
  </si>
  <si>
    <t xml:space="preserve">CCNL 24.7.03, art. 82, comma 1, lett. a) e b)  </t>
  </si>
  <si>
    <t>F743</t>
  </si>
  <si>
    <t xml:space="preserve">CCNL 24.7.03, art. 83, comma 3, lett. a) e b) </t>
  </si>
  <si>
    <t>F745</t>
  </si>
  <si>
    <t xml:space="preserve">CCNL 24.7.03, art. 84, comma 2 </t>
  </si>
  <si>
    <t>F746</t>
  </si>
  <si>
    <t xml:space="preserve">CCNL 7.12.05, ART 5 </t>
  </si>
  <si>
    <t>F852</t>
  </si>
  <si>
    <t xml:space="preserve">CCNL 7.12.05, art. 7  </t>
  </si>
  <si>
    <t>F749</t>
  </si>
  <si>
    <t>CCNL 26.5.99, art.21 e CCNI 31.8.99, art.33  (Ind.dir.p.var.)</t>
  </si>
  <si>
    <t>U984</t>
  </si>
  <si>
    <t>CCNL 24.7.03, art. 9 (Inc.per progetti in aree a rischio)</t>
  </si>
  <si>
    <t>U985</t>
  </si>
  <si>
    <t>CCNL 24.7.03, art. 30  (Funz. strumentali al POF)</t>
  </si>
  <si>
    <t>U986</t>
  </si>
  <si>
    <t>CCNL 24.7.03, art. 47 (Compiti del personale ATA)</t>
  </si>
  <si>
    <t>U987</t>
  </si>
  <si>
    <t>CCNL 24.7.03, art. 85 (Attiv. compl. di educazione fisica)</t>
  </si>
  <si>
    <t>U988</t>
  </si>
  <si>
    <t>CCNL 24.7.03, art. 86, comma 1 (Attiv. a carico del FIS)</t>
  </si>
  <si>
    <t>U989</t>
  </si>
  <si>
    <t>CCNL 24.7.03, art. 86, comma 2, lett. a), b), c), d), e), f), g), h), i) e j)</t>
  </si>
  <si>
    <t>U990</t>
  </si>
  <si>
    <t>CO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</si>
  <si>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</si>
  <si>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</si>
  <si>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</si>
  <si>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Indicare il numero degli incarichi di studio/ricerca e di consulenza</t>
  </si>
  <si>
    <t>Indicare il numero delle unità tra i 'presenti al 31.12.2007' di Tab.1 che appartengono alle categorie protette (Legge n.68/99)</t>
  </si>
  <si>
    <t>TABELLE COMPILATE
(attenzione: la seguente sezione verrà compilata in automatico; all'atto dell'inserimento dei dati nel kit verrà annerita la relativa casella)</t>
  </si>
  <si>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</si>
  <si>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</si>
  <si>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</si>
  <si>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</si>
  <si>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</si>
  <si>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</si>
  <si>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</si>
  <si>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</si>
  <si>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</si>
  <si>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</si>
  <si>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</si>
  <si>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</si>
  <si>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SQ 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</si>
  <si>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</si>
  <si>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</si>
  <si>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</si>
  <si>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</si>
  <si>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</si>
  <si>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</si>
  <si>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</si>
  <si>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</si>
  <si>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</si>
  <si>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</si>
  <si>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</si>
  <si>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</si>
  <si>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</si>
  <si>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</si>
  <si>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</si>
  <si>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Tavola di congruenza tra i giorni di assenza in Tabella 11 e i valori di Organico di Tabella 1, 3, 4, 5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</si>
  <si>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</si>
  <si>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</si>
  <si>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</si>
  <si>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</si>
  <si>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</si>
  <si>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</si>
  <si>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</si>
  <si>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</si>
  <si>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</si>
  <si>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</si>
  <si>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Incarichi di studio/ricerca o consulenza</t>
  </si>
  <si>
    <t>SCLA</t>
  </si>
  <si>
    <t>*(asterisco): si intende campo obbligatorio</t>
  </si>
  <si>
    <t>Indicare il numero dei contratti di collaborazione coordinata e continuativa</t>
  </si>
  <si>
    <t>Unità annue
(Tab 2, SI_I)</t>
  </si>
  <si>
    <t>Tipologia lavoro flessibile (Tab 2, SI_1)</t>
  </si>
  <si>
    <t>Valore Medio Unitario:          b/a</t>
  </si>
  <si>
    <t>Contratti di somministrazione
(ex Interinale) (*)</t>
  </si>
  <si>
    <t>Passaggi per esternalizzazioni</t>
  </si>
  <si>
    <t>Procedure stabilizzazione precari</t>
  </si>
  <si>
    <t>TOTALE
(2+4+5+6+7-8)</t>
  </si>
  <si>
    <t>CONTRATTI DI COLLABORAZIONE COORDINATA E CONTINUATIVA</t>
  </si>
  <si>
    <t>ONERI PER I CONTRATTI DI SOMMINISTRAZIONE (INTERINALI)</t>
  </si>
  <si>
    <t>SOMME CORRISPOSTE ALL'AGENZIA DI SOMMINISTRAZIONE (INTERINALI)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</si>
</sst>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(* #,##0_);_(* \(#,##0\);_(* &quot;-&quot;_);_(@_)"/>
    <numFmt numFmtId="167" formatCode="_(&quot;$&quot;* #,##0_);_(&quot;$&quot;* \(#,##0\);_(&quot;$&quot;* &quot;-&quot;_);_(@_)"/>
    <numFmt numFmtId="168" formatCode="00000"/>
    <numFmt numFmtId="169" formatCode="#,##0.000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%"/>
    <numFmt numFmtId="176" formatCode="#,##0.0;[Red]\-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&quot;L.&quot;\ #,##0;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d\ mmmm\ yyyy"/>
    <numFmt numFmtId="191" formatCode="[$€]\ #,##0;[Red]\-[$€]\ #,##0"/>
    <numFmt numFmtId="192" formatCode=";;;"/>
    <numFmt numFmtId="193" formatCode="0.0"/>
    <numFmt numFmtId="194" formatCode="#,###"/>
    <numFmt numFmtId="195" formatCode="#,###;[Red]\-#,###"/>
    <numFmt numFmtId="196" formatCode="[$-410]dddd\ d\ mmmm\ yyyy"/>
    <numFmt numFmtId="197" formatCode="h\.mm\.ss"/>
    <numFmt numFmtId="198" formatCode="_-* #,##0.0_-;\-* #,##0.0_-;_-* &quot;-&quot;??_-;_-@_-"/>
    <numFmt numFmtId="199" formatCode="_-* #,##0_-;\-* #,##0_-;_-* &quot;-&quot;??_-;_-@_-"/>
    <numFmt numFmtId="200" formatCode="#,##0;\-#,##0;&quot; &quot;"/>
    <numFmt numFmtId="201" formatCode="#,##0.00;\-#,##0.00;&quot; &quot;"/>
    <numFmt numFmtId="202" formatCode="#,###.00;\-#,###.00;;"/>
  </numFmts>
  <fonts count="67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Helv"/>
      <family val="0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b/>
      <i/>
      <sz val="12"/>
      <name val="Helv"/>
      <family val="0"/>
    </font>
    <font>
      <sz val="14"/>
      <name val="Helv"/>
      <family val="0"/>
    </font>
    <font>
      <sz val="12"/>
      <name val="Helv"/>
      <family val="0"/>
    </font>
    <font>
      <sz val="6"/>
      <name val="Arial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0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0"/>
    </font>
    <font>
      <sz val="7.5"/>
      <name val="Arial"/>
      <family val="2"/>
    </font>
    <font>
      <sz val="8"/>
      <name val="Courier"/>
      <family val="0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2"/>
      <name val="Courier"/>
      <family val="0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8"/>
      <name val="MS Serif"/>
      <family val="0"/>
    </font>
    <font>
      <sz val="12"/>
      <name val="Times New Roman"/>
      <family val="0"/>
    </font>
    <font>
      <b/>
      <sz val="9"/>
      <color indexed="10"/>
      <name val="Courier"/>
      <family val="0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10"/>
      <name val="Courier"/>
      <family val="0"/>
    </font>
    <font>
      <sz val="2.25"/>
      <name val="Arial"/>
      <family val="0"/>
    </font>
    <font>
      <sz val="2.75"/>
      <name val="Arial"/>
      <family val="0"/>
    </font>
    <font>
      <sz val="10"/>
      <color indexed="9"/>
      <name val="Courier"/>
      <family val="0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57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65" fontId="4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57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Continuous"/>
    </xf>
    <xf numFmtId="0" fontId="6" fillId="0" borderId="5" xfId="0" applyFont="1" applyFill="1" applyBorder="1" applyAlignment="1" applyProtection="1">
      <alignment horizontal="center"/>
      <protection/>
    </xf>
    <xf numFmtId="0" fontId="8" fillId="0" borderId="6" xfId="0" applyFont="1" applyFill="1" applyBorder="1" applyAlignment="1" applyProtection="1">
      <alignment horizontal="centerContinuous" vertical="center"/>
      <protection/>
    </xf>
    <xf numFmtId="0" fontId="9" fillId="0" borderId="7" xfId="0" applyFont="1" applyFill="1" applyBorder="1" applyAlignment="1" applyProtection="1">
      <alignment horizontal="right" vertical="center"/>
      <protection/>
    </xf>
    <xf numFmtId="0" fontId="16" fillId="0" borderId="8" xfId="0" applyFont="1" applyFill="1" applyBorder="1" applyAlignment="1" applyProtection="1">
      <alignment horizontal="center"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Continuous" vertical="center" wrapText="1"/>
      <protection/>
    </xf>
    <xf numFmtId="0" fontId="9" fillId="0" borderId="13" xfId="0" applyFont="1" applyFill="1" applyBorder="1" applyAlignment="1" applyProtection="1">
      <alignment horizontal="centerContinuous" vertical="center"/>
      <protection/>
    </xf>
    <xf numFmtId="0" fontId="9" fillId="0" borderId="14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 applyProtection="1">
      <alignment horizontal="centerContinuous" vertical="center" wrapText="1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5" fillId="0" borderId="0" xfId="30" applyFont="1" applyBorder="1" applyAlignment="1" applyProtection="1">
      <alignment horizontal="left" vertical="top"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14" fillId="0" borderId="17" xfId="30" applyFont="1" applyFill="1" applyBorder="1" applyAlignment="1" applyProtection="1">
      <alignment horizontal="center" vertical="center"/>
      <protection/>
    </xf>
    <xf numFmtId="0" fontId="9" fillId="0" borderId="18" xfId="30" applyFont="1" applyFill="1" applyBorder="1" applyAlignment="1" applyProtection="1">
      <alignment horizontal="center" vertical="center"/>
      <protection/>
    </xf>
    <xf numFmtId="0" fontId="9" fillId="0" borderId="19" xfId="30" applyFont="1" applyFill="1" applyBorder="1" applyAlignment="1" applyProtection="1">
      <alignment horizontal="right" vertical="center"/>
      <protection/>
    </xf>
    <xf numFmtId="0" fontId="6" fillId="0" borderId="0" xfId="30" applyFont="1" applyAlignment="1">
      <alignment horizontal="center"/>
      <protection/>
    </xf>
    <xf numFmtId="0" fontId="17" fillId="0" borderId="0" xfId="29">
      <alignment/>
      <protection/>
    </xf>
    <xf numFmtId="0" fontId="18" fillId="0" borderId="20" xfId="29" applyFont="1" applyFill="1" applyBorder="1" applyAlignment="1">
      <alignment horizontal="centerContinuous" vertical="center" wrapText="1"/>
      <protection/>
    </xf>
    <xf numFmtId="0" fontId="6" fillId="0" borderId="21" xfId="29" applyFont="1" applyFill="1" applyBorder="1" applyAlignment="1">
      <alignment horizontal="centerContinuous" vertical="center" wrapText="1"/>
      <protection/>
    </xf>
    <xf numFmtId="0" fontId="9" fillId="0" borderId="22" xfId="29" applyFont="1" applyFill="1" applyBorder="1" applyAlignment="1" applyProtection="1">
      <alignment horizontal="center" vertical="center"/>
      <protection/>
    </xf>
    <xf numFmtId="0" fontId="9" fillId="0" borderId="23" xfId="29" applyFont="1" applyFill="1" applyBorder="1" applyAlignment="1" applyProtection="1">
      <alignment horizontal="center" vertical="center"/>
      <protection/>
    </xf>
    <xf numFmtId="0" fontId="19" fillId="0" borderId="24" xfId="29" applyFont="1" applyFill="1" applyBorder="1" applyAlignment="1" applyProtection="1">
      <alignment horizontal="centerContinuous" vertical="center" wrapText="1"/>
      <protection/>
    </xf>
    <xf numFmtId="0" fontId="19" fillId="0" borderId="0" xfId="29" applyFont="1" applyFill="1" applyBorder="1" applyAlignment="1" applyProtection="1">
      <alignment horizontal="centerContinuous" vertical="center" wrapText="1"/>
      <protection/>
    </xf>
    <xf numFmtId="0" fontId="19" fillId="0" borderId="25" xfId="29" applyFont="1" applyFill="1" applyBorder="1" applyAlignment="1" applyProtection="1">
      <alignment horizontal="center" vertical="center" wrapText="1"/>
      <protection/>
    </xf>
    <xf numFmtId="0" fontId="19" fillId="0" borderId="25" xfId="29" applyFont="1" applyFill="1" applyBorder="1" applyAlignment="1" applyProtection="1">
      <alignment horizontal="centerContinuous" vertical="center" wrapText="1"/>
      <protection/>
    </xf>
    <xf numFmtId="0" fontId="9" fillId="0" borderId="19" xfId="29" applyFont="1" applyFill="1" applyBorder="1" applyAlignment="1" applyProtection="1">
      <alignment horizontal="right" vertical="center"/>
      <protection/>
    </xf>
    <xf numFmtId="0" fontId="6" fillId="0" borderId="26" xfId="29" applyFont="1" applyFill="1" applyBorder="1" applyAlignment="1" applyProtection="1">
      <alignment horizontal="center"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6" fillId="0" borderId="1" xfId="28" applyFont="1" applyFill="1" applyBorder="1" applyAlignment="1">
      <alignment horizontal="centerContinuous"/>
      <protection/>
    </xf>
    <xf numFmtId="0" fontId="6" fillId="0" borderId="2" xfId="28" applyFont="1" applyFill="1" applyBorder="1" applyAlignment="1">
      <alignment horizontal="center"/>
      <protection/>
    </xf>
    <xf numFmtId="0" fontId="9" fillId="0" borderId="3" xfId="28" applyFont="1" applyFill="1" applyBorder="1" applyAlignment="1">
      <alignment horizontal="centerContinuous" vertical="center"/>
      <protection/>
    </xf>
    <xf numFmtId="0" fontId="6" fillId="0" borderId="3" xfId="28" applyFont="1" applyFill="1" applyBorder="1" applyAlignment="1">
      <alignment horizontal="centerContinuous" vertical="center"/>
      <protection/>
    </xf>
    <xf numFmtId="0" fontId="6" fillId="0" borderId="27" xfId="28" applyFont="1" applyFill="1" applyBorder="1" applyAlignment="1">
      <alignment horizontal="centerContinuous" vertical="center"/>
      <protection/>
    </xf>
    <xf numFmtId="0" fontId="9" fillId="0" borderId="18" xfId="28" applyFont="1" applyFill="1" applyBorder="1" applyAlignment="1" applyProtection="1">
      <alignment horizontal="center" vertical="center"/>
      <protection/>
    </xf>
    <xf numFmtId="0" fontId="6" fillId="0" borderId="22" xfId="28" applyFont="1" applyFill="1" applyBorder="1" applyAlignment="1">
      <alignment horizontal="centerContinuous"/>
      <protection/>
    </xf>
    <xf numFmtId="0" fontId="6" fillId="0" borderId="10" xfId="28" applyFont="1" applyFill="1" applyBorder="1" applyAlignment="1">
      <alignment horizontal="center"/>
      <protection/>
    </xf>
    <xf numFmtId="0" fontId="20" fillId="0" borderId="8" xfId="28" applyFont="1" applyFill="1" applyBorder="1" applyAlignment="1" applyProtection="1">
      <alignment horizontal="center"/>
      <protection/>
    </xf>
    <xf numFmtId="0" fontId="20" fillId="0" borderId="9" xfId="28" applyFont="1" applyFill="1" applyBorder="1" applyAlignment="1" applyProtection="1">
      <alignment horizontal="center"/>
      <protection/>
    </xf>
    <xf numFmtId="0" fontId="20" fillId="0" borderId="28" xfId="28" applyFont="1" applyFill="1" applyBorder="1" applyAlignment="1" applyProtection="1">
      <alignment horizontal="center"/>
      <protection/>
    </xf>
    <xf numFmtId="0" fontId="9" fillId="0" borderId="19" xfId="28" applyFont="1" applyFill="1" applyBorder="1" applyAlignment="1" applyProtection="1">
      <alignment horizontal="right" vertical="center"/>
      <protection/>
    </xf>
    <xf numFmtId="0" fontId="6" fillId="0" borderId="26" xfId="28" applyFont="1" applyFill="1" applyBorder="1" applyAlignment="1" applyProtection="1">
      <alignment horizontal="center"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1" xfId="27" applyFont="1" applyFill="1" applyBorder="1" applyAlignment="1">
      <alignment horizontal="centerContinuous"/>
      <protection/>
    </xf>
    <xf numFmtId="0" fontId="6" fillId="0" borderId="2" xfId="27" applyFont="1" applyFill="1" applyBorder="1" applyAlignment="1">
      <alignment horizontal="center"/>
      <protection/>
    </xf>
    <xf numFmtId="0" fontId="9" fillId="0" borderId="3" xfId="27" applyFont="1" applyFill="1" applyBorder="1" applyAlignment="1">
      <alignment horizontal="centerContinuous" vertical="center"/>
      <protection/>
    </xf>
    <xf numFmtId="0" fontId="6" fillId="0" borderId="3" xfId="27" applyFont="1" applyFill="1" applyBorder="1" applyAlignment="1">
      <alignment horizontal="centerContinuous" vertical="center"/>
      <protection/>
    </xf>
    <xf numFmtId="0" fontId="6" fillId="0" borderId="27" xfId="27" applyFont="1" applyFill="1" applyBorder="1" applyAlignment="1">
      <alignment horizontal="centerContinuous" vertical="center"/>
      <protection/>
    </xf>
    <xf numFmtId="0" fontId="9" fillId="0" borderId="18" xfId="27" applyFont="1" applyFill="1" applyBorder="1" applyAlignment="1" applyProtection="1">
      <alignment horizontal="center" vertical="center"/>
      <protection/>
    </xf>
    <xf numFmtId="0" fontId="9" fillId="0" borderId="12" xfId="27" applyFont="1" applyFill="1" applyBorder="1" applyAlignment="1" applyProtection="1">
      <alignment horizontal="centerContinuous" vertical="center"/>
      <protection/>
    </xf>
    <xf numFmtId="0" fontId="6" fillId="0" borderId="22" xfId="27" applyFont="1" applyFill="1" applyBorder="1" applyAlignment="1">
      <alignment horizontal="centerContinuous"/>
      <protection/>
    </xf>
    <xf numFmtId="0" fontId="6" fillId="0" borderId="10" xfId="27" applyFont="1" applyFill="1" applyBorder="1" applyAlignment="1">
      <alignment horizontal="center"/>
      <protection/>
    </xf>
    <xf numFmtId="0" fontId="20" fillId="0" borderId="8" xfId="27" applyFont="1" applyFill="1" applyBorder="1" applyAlignment="1" applyProtection="1">
      <alignment horizontal="center"/>
      <protection/>
    </xf>
    <xf numFmtId="0" fontId="20" fillId="0" borderId="9" xfId="27" applyFont="1" applyFill="1" applyBorder="1" applyAlignment="1" applyProtection="1">
      <alignment horizontal="center"/>
      <protection/>
    </xf>
    <xf numFmtId="0" fontId="20" fillId="0" borderId="28" xfId="27" applyFont="1" applyFill="1" applyBorder="1" applyAlignment="1" applyProtection="1">
      <alignment horizontal="center"/>
      <protection/>
    </xf>
    <xf numFmtId="0" fontId="9" fillId="0" borderId="19" xfId="27" applyFont="1" applyFill="1" applyBorder="1" applyAlignment="1" applyProtection="1">
      <alignment horizontal="right" vertical="center"/>
      <protection/>
    </xf>
    <xf numFmtId="0" fontId="6" fillId="0" borderId="26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6" fillId="0" borderId="0" xfId="26" applyFont="1">
      <alignment/>
      <protection/>
    </xf>
    <xf numFmtId="0" fontId="6" fillId="0" borderId="1" xfId="26" applyFont="1" applyFill="1" applyBorder="1" applyAlignment="1">
      <alignment horizontal="centerContinuous"/>
      <protection/>
    </xf>
    <xf numFmtId="0" fontId="6" fillId="0" borderId="2" xfId="26" applyFont="1" applyFill="1" applyBorder="1" applyAlignment="1">
      <alignment horizontal="center"/>
      <protection/>
    </xf>
    <xf numFmtId="0" fontId="9" fillId="0" borderId="3" xfId="26" applyFont="1" applyFill="1" applyBorder="1" applyAlignment="1">
      <alignment horizontal="centerContinuous" vertical="center"/>
      <protection/>
    </xf>
    <xf numFmtId="0" fontId="6" fillId="0" borderId="3" xfId="26" applyFont="1" applyFill="1" applyBorder="1" applyAlignment="1">
      <alignment horizontal="centerContinuous" vertical="center"/>
      <protection/>
    </xf>
    <xf numFmtId="0" fontId="6" fillId="0" borderId="27" xfId="26" applyFont="1" applyFill="1" applyBorder="1" applyAlignment="1">
      <alignment horizontal="centerContinuous" vertical="center"/>
      <protection/>
    </xf>
    <xf numFmtId="0" fontId="9" fillId="0" borderId="18" xfId="26" applyFont="1" applyFill="1" applyBorder="1" applyAlignment="1" applyProtection="1">
      <alignment horizontal="center" vertical="center"/>
      <protection/>
    </xf>
    <xf numFmtId="0" fontId="21" fillId="0" borderId="12" xfId="26" applyFont="1" applyFill="1" applyBorder="1" applyAlignment="1" applyProtection="1">
      <alignment horizontal="centerContinuous" vertical="center"/>
      <protection/>
    </xf>
    <xf numFmtId="0" fontId="21" fillId="0" borderId="29" xfId="26" applyFont="1" applyFill="1" applyBorder="1" applyAlignment="1">
      <alignment horizontal="centerContinuous" vertical="center"/>
      <protection/>
    </xf>
    <xf numFmtId="0" fontId="21" fillId="0" borderId="12" xfId="26" applyFont="1" applyFill="1" applyBorder="1" applyAlignment="1" applyProtection="1">
      <alignment horizontal="centerContinuous" vertical="center" wrapText="1"/>
      <protection/>
    </xf>
    <xf numFmtId="0" fontId="21" fillId="0" borderId="29" xfId="26" applyFont="1" applyFill="1" applyBorder="1" applyAlignment="1">
      <alignment horizontal="centerContinuous" vertical="center" wrapText="1"/>
      <protection/>
    </xf>
    <xf numFmtId="0" fontId="21" fillId="0" borderId="30" xfId="26" applyFont="1" applyFill="1" applyBorder="1" applyAlignment="1">
      <alignment horizontal="centerContinuous" vertical="center"/>
      <protection/>
    </xf>
    <xf numFmtId="0" fontId="6" fillId="0" borderId="22" xfId="26" applyFont="1" applyFill="1" applyBorder="1" applyAlignment="1">
      <alignment horizontal="centerContinuous"/>
      <protection/>
    </xf>
    <xf numFmtId="0" fontId="6" fillId="0" borderId="10" xfId="26" applyFont="1" applyFill="1" applyBorder="1" applyAlignment="1">
      <alignment horizontal="center"/>
      <protection/>
    </xf>
    <xf numFmtId="0" fontId="20" fillId="0" borderId="8" xfId="26" applyFont="1" applyFill="1" applyBorder="1" applyAlignment="1" applyProtection="1">
      <alignment horizontal="center"/>
      <protection/>
    </xf>
    <xf numFmtId="0" fontId="20" fillId="0" borderId="9" xfId="26" applyFont="1" applyFill="1" applyBorder="1" applyAlignment="1" applyProtection="1">
      <alignment horizontal="center"/>
      <protection/>
    </xf>
    <xf numFmtId="0" fontId="20" fillId="0" borderId="28" xfId="26" applyFont="1" applyFill="1" applyBorder="1" applyAlignment="1" applyProtection="1">
      <alignment horizontal="center"/>
      <protection/>
    </xf>
    <xf numFmtId="0" fontId="9" fillId="0" borderId="19" xfId="26" applyFont="1" applyFill="1" applyBorder="1" applyAlignment="1" applyProtection="1">
      <alignment horizontal="right" vertical="center"/>
      <protection/>
    </xf>
    <xf numFmtId="0" fontId="6" fillId="0" borderId="26" xfId="26" applyFont="1" applyFill="1" applyBorder="1" applyAlignment="1" applyProtection="1">
      <alignment horizontal="center"/>
      <protection/>
    </xf>
    <xf numFmtId="0" fontId="6" fillId="0" borderId="0" xfId="26" applyFont="1" applyAlignment="1">
      <alignment horizontal="center"/>
      <protection/>
    </xf>
    <xf numFmtId="0" fontId="6" fillId="0" borderId="0" xfId="25" applyFont="1">
      <alignment/>
      <protection/>
    </xf>
    <xf numFmtId="0" fontId="6" fillId="0" borderId="1" xfId="25" applyFont="1" applyFill="1" applyBorder="1" applyAlignment="1">
      <alignment horizontal="centerContinuous"/>
      <protection/>
    </xf>
    <xf numFmtId="0" fontId="6" fillId="0" borderId="2" xfId="25" applyFont="1" applyFill="1" applyBorder="1" applyAlignment="1">
      <alignment horizontal="center"/>
      <protection/>
    </xf>
    <xf numFmtId="0" fontId="6" fillId="0" borderId="3" xfId="25" applyFont="1" applyFill="1" applyBorder="1" applyAlignment="1">
      <alignment horizontal="centerContinuous" vertical="center"/>
      <protection/>
    </xf>
    <xf numFmtId="0" fontId="6" fillId="0" borderId="27" xfId="25" applyFont="1" applyFill="1" applyBorder="1" applyAlignment="1">
      <alignment horizontal="centerContinuous" vertical="center"/>
      <protection/>
    </xf>
    <xf numFmtId="0" fontId="9" fillId="0" borderId="18" xfId="25" applyFont="1" applyFill="1" applyBorder="1" applyAlignment="1" applyProtection="1">
      <alignment horizontal="center" vertical="center"/>
      <protection/>
    </xf>
    <xf numFmtId="0" fontId="21" fillId="0" borderId="12" xfId="25" applyFont="1" applyFill="1" applyBorder="1" applyAlignment="1" applyProtection="1">
      <alignment horizontal="centerContinuous" vertical="center"/>
      <protection/>
    </xf>
    <xf numFmtId="0" fontId="21" fillId="0" borderId="29" xfId="25" applyFont="1" applyFill="1" applyBorder="1" applyAlignment="1">
      <alignment horizontal="centerContinuous" vertical="center"/>
      <protection/>
    </xf>
    <xf numFmtId="0" fontId="21" fillId="0" borderId="12" xfId="25" applyFont="1" applyFill="1" applyBorder="1" applyAlignment="1" applyProtection="1">
      <alignment horizontal="centerContinuous" vertical="center" wrapText="1"/>
      <protection/>
    </xf>
    <xf numFmtId="0" fontId="21" fillId="0" borderId="29" xfId="25" applyFont="1" applyFill="1" applyBorder="1" applyAlignment="1">
      <alignment horizontal="centerContinuous" vertical="center" wrapText="1"/>
      <protection/>
    </xf>
    <xf numFmtId="0" fontId="21" fillId="0" borderId="31" xfId="25" applyFont="1" applyFill="1" applyBorder="1" applyAlignment="1">
      <alignment horizontal="centerContinuous" vertical="center" wrapText="1"/>
      <protection/>
    </xf>
    <xf numFmtId="0" fontId="21" fillId="0" borderId="30" xfId="25" applyFont="1" applyFill="1" applyBorder="1" applyAlignment="1">
      <alignment horizontal="centerContinuous" vertical="center"/>
      <protection/>
    </xf>
    <xf numFmtId="0" fontId="6" fillId="0" borderId="22" xfId="25" applyFont="1" applyFill="1" applyBorder="1" applyAlignment="1">
      <alignment horizontal="centerContinuous"/>
      <protection/>
    </xf>
    <xf numFmtId="0" fontId="6" fillId="0" borderId="10" xfId="25" applyFont="1" applyFill="1" applyBorder="1" applyAlignment="1">
      <alignment horizontal="center"/>
      <protection/>
    </xf>
    <xf numFmtId="0" fontId="20" fillId="0" borderId="8" xfId="25" applyFont="1" applyFill="1" applyBorder="1" applyAlignment="1" applyProtection="1">
      <alignment horizontal="center"/>
      <protection/>
    </xf>
    <xf numFmtId="0" fontId="20" fillId="0" borderId="9" xfId="25" applyFont="1" applyFill="1" applyBorder="1" applyAlignment="1" applyProtection="1">
      <alignment horizontal="center"/>
      <protection/>
    </xf>
    <xf numFmtId="0" fontId="20" fillId="0" borderId="28" xfId="25" applyFont="1" applyFill="1" applyBorder="1" applyAlignment="1" applyProtection="1">
      <alignment horizontal="center"/>
      <protection/>
    </xf>
    <xf numFmtId="0" fontId="9" fillId="0" borderId="19" xfId="25" applyFont="1" applyFill="1" applyBorder="1" applyAlignment="1" applyProtection="1">
      <alignment horizontal="right" vertical="center"/>
      <protection/>
    </xf>
    <xf numFmtId="0" fontId="6" fillId="0" borderId="26" xfId="25" applyFont="1" applyFill="1" applyBorder="1" applyAlignment="1" applyProtection="1">
      <alignment horizontal="center"/>
      <protection/>
    </xf>
    <xf numFmtId="0" fontId="6" fillId="0" borderId="0" xfId="25" applyFont="1" applyAlignment="1">
      <alignment horizontal="center"/>
      <protection/>
    </xf>
    <xf numFmtId="0" fontId="6" fillId="0" borderId="6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2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3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25" fillId="0" borderId="17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36" xfId="0" applyFont="1" applyFill="1" applyBorder="1" applyAlignment="1" applyProtection="1">
      <alignment horizontal="justify" wrapText="1"/>
      <protection/>
    </xf>
    <xf numFmtId="0" fontId="6" fillId="0" borderId="37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justify" wrapText="1"/>
      <protection/>
    </xf>
    <xf numFmtId="0" fontId="6" fillId="0" borderId="35" xfId="0" applyFont="1" applyFill="1" applyBorder="1" applyAlignment="1" applyProtection="1">
      <alignment wrapText="1"/>
      <protection/>
    </xf>
    <xf numFmtId="0" fontId="9" fillId="0" borderId="38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>
      <alignment horizontal="centerContinuous" vertical="center"/>
    </xf>
    <xf numFmtId="0" fontId="9" fillId="0" borderId="18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Continuous" vertical="center" wrapText="1"/>
      <protection/>
    </xf>
    <xf numFmtId="0" fontId="6" fillId="0" borderId="39" xfId="0" applyFont="1" applyFill="1" applyBorder="1" applyAlignment="1">
      <alignment horizontal="centerContinuous" vertical="center" wrapText="1"/>
    </xf>
    <xf numFmtId="0" fontId="6" fillId="0" borderId="1" xfId="0" applyFont="1" applyFill="1" applyBorder="1" applyAlignment="1" applyProtection="1">
      <alignment horizontal="centerContinuous"/>
      <protection/>
    </xf>
    <xf numFmtId="0" fontId="9" fillId="0" borderId="3" xfId="0" applyFont="1" applyFill="1" applyBorder="1" applyAlignment="1" applyProtection="1">
      <alignment horizontal="centerContinuous" vertical="center"/>
      <protection/>
    </xf>
    <xf numFmtId="0" fontId="6" fillId="0" borderId="3" xfId="0" applyFont="1" applyFill="1" applyBorder="1" applyAlignment="1" applyProtection="1">
      <alignment horizontal="centerContinuous" vertical="center"/>
      <protection/>
    </xf>
    <xf numFmtId="0" fontId="6" fillId="0" borderId="27" xfId="0" applyFont="1" applyFill="1" applyBorder="1" applyAlignment="1" applyProtection="1">
      <alignment horizontal="centerContinuous" vertical="center"/>
      <protection/>
    </xf>
    <xf numFmtId="0" fontId="9" fillId="0" borderId="40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 applyProtection="1">
      <alignment horizontal="centerContinuous" vertical="center" wrapText="1"/>
      <protection/>
    </xf>
    <xf numFmtId="0" fontId="9" fillId="0" borderId="12" xfId="0" applyFont="1" applyFill="1" applyBorder="1" applyAlignment="1" applyProtection="1">
      <alignment horizontal="centerContinuous" vertical="center" wrapText="1"/>
      <protection/>
    </xf>
    <xf numFmtId="0" fontId="9" fillId="0" borderId="30" xfId="0" applyFont="1" applyFill="1" applyBorder="1" applyAlignment="1" applyProtection="1">
      <alignment horizontal="centerContinuous" vertical="center" wrapText="1"/>
      <protection/>
    </xf>
    <xf numFmtId="0" fontId="16" fillId="0" borderId="28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>
      <alignment horizontal="centerContinuous" vertical="center" wrapText="1"/>
    </xf>
    <xf numFmtId="0" fontId="9" fillId="0" borderId="30" xfId="0" applyFont="1" applyFill="1" applyBorder="1" applyAlignment="1">
      <alignment horizontal="centerContinuous" vertical="center" wrapText="1"/>
    </xf>
    <xf numFmtId="0" fontId="9" fillId="0" borderId="39" xfId="0" applyFont="1" applyFill="1" applyBorder="1" applyAlignment="1" applyProtection="1">
      <alignment horizontal="centerContinuous" vertical="center" wrapText="1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15" fillId="0" borderId="41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9" fillId="0" borderId="30" xfId="27" applyFont="1" applyFill="1" applyBorder="1" applyAlignment="1">
      <alignment horizontal="centerContinuous" vertical="center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justify" wrapText="1"/>
      <protection/>
    </xf>
    <xf numFmtId="0" fontId="9" fillId="0" borderId="42" xfId="0" applyFont="1" applyFill="1" applyBorder="1" applyAlignment="1" applyProtection="1">
      <alignment horizontal="right" vertical="center"/>
      <protection/>
    </xf>
    <xf numFmtId="0" fontId="19" fillId="2" borderId="44" xfId="0" applyFont="1" applyFill="1" applyBorder="1" applyAlignment="1" applyProtection="1">
      <alignment horizontal="center" vertical="center" wrapText="1"/>
      <protection/>
    </xf>
    <xf numFmtId="0" fontId="9" fillId="3" borderId="45" xfId="25" applyFont="1" applyFill="1" applyBorder="1" applyAlignment="1">
      <alignment horizontal="centerContinuous" vertical="center"/>
      <protection/>
    </xf>
    <xf numFmtId="0" fontId="6" fillId="3" borderId="3" xfId="25" applyFont="1" applyFill="1" applyBorder="1" applyAlignment="1">
      <alignment horizontal="centerContinuous" vertical="center"/>
      <protection/>
    </xf>
    <xf numFmtId="0" fontId="6" fillId="3" borderId="27" xfId="25" applyFont="1" applyFill="1" applyBorder="1" applyAlignment="1">
      <alignment horizontal="centerContinuous" vertical="center"/>
      <protection/>
    </xf>
    <xf numFmtId="0" fontId="9" fillId="3" borderId="45" xfId="26" applyFont="1" applyFill="1" applyBorder="1" applyAlignment="1">
      <alignment horizontal="centerContinuous" vertical="center"/>
      <protection/>
    </xf>
    <xf numFmtId="0" fontId="6" fillId="3" borderId="3" xfId="26" applyFont="1" applyFill="1" applyBorder="1" applyAlignment="1">
      <alignment horizontal="centerContinuous" vertical="center"/>
      <protection/>
    </xf>
    <xf numFmtId="0" fontId="6" fillId="3" borderId="27" xfId="26" applyFont="1" applyFill="1" applyBorder="1" applyAlignment="1">
      <alignment horizontal="centerContinuous" vertical="center"/>
      <protection/>
    </xf>
    <xf numFmtId="0" fontId="21" fillId="3" borderId="46" xfId="25" applyFont="1" applyFill="1" applyBorder="1" applyAlignment="1" applyProtection="1">
      <alignment horizontal="centerContinuous" vertical="center" wrapText="1"/>
      <protection/>
    </xf>
    <xf numFmtId="0" fontId="21" fillId="3" borderId="30" xfId="25" applyFont="1" applyFill="1" applyBorder="1" applyAlignment="1">
      <alignment horizontal="centerContinuous" vertical="center"/>
      <protection/>
    </xf>
    <xf numFmtId="0" fontId="21" fillId="3" borderId="12" xfId="25" applyFont="1" applyFill="1" applyBorder="1" applyAlignment="1" applyProtection="1">
      <alignment horizontal="centerContinuous" vertical="center"/>
      <protection/>
    </xf>
    <xf numFmtId="0" fontId="21" fillId="3" borderId="30" xfId="26" applyFont="1" applyFill="1" applyBorder="1" applyAlignment="1">
      <alignment horizontal="centerContinuous" vertical="center"/>
      <protection/>
    </xf>
    <xf numFmtId="0" fontId="21" fillId="3" borderId="12" xfId="26" applyFont="1" applyFill="1" applyBorder="1" applyAlignment="1" applyProtection="1">
      <alignment horizontal="centerContinuous" vertical="center"/>
      <protection/>
    </xf>
    <xf numFmtId="0" fontId="20" fillId="3" borderId="22" xfId="25" applyFont="1" applyFill="1" applyBorder="1" applyAlignment="1" applyProtection="1">
      <alignment horizontal="center"/>
      <protection/>
    </xf>
    <xf numFmtId="0" fontId="20" fillId="3" borderId="28" xfId="25" applyFont="1" applyFill="1" applyBorder="1" applyAlignment="1" applyProtection="1">
      <alignment horizontal="center"/>
      <protection/>
    </xf>
    <xf numFmtId="0" fontId="20" fillId="3" borderId="8" xfId="25" applyFont="1" applyFill="1" applyBorder="1" applyAlignment="1" applyProtection="1">
      <alignment horizontal="center"/>
      <protection/>
    </xf>
    <xf numFmtId="0" fontId="20" fillId="3" borderId="22" xfId="26" applyFont="1" applyFill="1" applyBorder="1" applyAlignment="1" applyProtection="1">
      <alignment horizontal="center"/>
      <protection/>
    </xf>
    <xf numFmtId="0" fontId="20" fillId="3" borderId="28" xfId="26" applyFont="1" applyFill="1" applyBorder="1" applyAlignment="1" applyProtection="1">
      <alignment horizontal="center"/>
      <protection/>
    </xf>
    <xf numFmtId="0" fontId="20" fillId="3" borderId="8" xfId="26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6" fillId="0" borderId="47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left"/>
      <protection/>
    </xf>
    <xf numFmtId="0" fontId="9" fillId="0" borderId="49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28" applyFont="1" applyFill="1" applyBorder="1" applyAlignment="1" applyProtection="1">
      <alignment horizontal="right" vertical="center"/>
      <protection/>
    </xf>
    <xf numFmtId="0" fontId="6" fillId="0" borderId="0" xfId="28" applyFont="1" applyFill="1" applyBorder="1" applyAlignment="1" applyProtection="1">
      <alignment horizontal="center"/>
      <protection/>
    </xf>
    <xf numFmtId="0" fontId="6" fillId="3" borderId="0" xfId="28" applyFont="1" applyFill="1" applyBorder="1">
      <alignment/>
      <protection/>
    </xf>
    <xf numFmtId="0" fontId="17" fillId="0" borderId="50" xfId="0" applyFont="1" applyFill="1" applyBorder="1" applyAlignment="1" applyProtection="1">
      <alignment horizontal="center"/>
      <protection/>
    </xf>
    <xf numFmtId="0" fontId="17" fillId="0" borderId="32" xfId="0" applyFont="1" applyFill="1" applyBorder="1" applyAlignment="1" applyProtection="1">
      <alignment horizontal="center"/>
      <protection/>
    </xf>
    <xf numFmtId="0" fontId="17" fillId="0" borderId="51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2" xfId="0" applyFont="1" applyFill="1" applyBorder="1" applyAlignment="1" applyProtection="1">
      <alignment horizontal="right"/>
      <protection/>
    </xf>
    <xf numFmtId="0" fontId="9" fillId="0" borderId="31" xfId="28" applyFont="1" applyFill="1" applyBorder="1" applyAlignment="1" applyProtection="1">
      <alignment horizontal="center" vertical="center"/>
      <protection/>
    </xf>
    <xf numFmtId="0" fontId="9" fillId="0" borderId="31" xfId="28" applyFont="1" applyFill="1" applyBorder="1" applyAlignment="1" applyProtection="1">
      <alignment vertical="center"/>
      <protection/>
    </xf>
    <xf numFmtId="0" fontId="9" fillId="2" borderId="53" xfId="0" applyFont="1" applyFill="1" applyBorder="1" applyAlignment="1" applyProtection="1">
      <alignment horizontal="right" vertical="center"/>
      <protection/>
    </xf>
    <xf numFmtId="0" fontId="30" fillId="0" borderId="26" xfId="25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25" applyFont="1" applyAlignment="1">
      <alignment horizontal="center"/>
      <protection/>
    </xf>
    <xf numFmtId="0" fontId="31" fillId="0" borderId="0" xfId="0" applyFont="1" applyAlignment="1">
      <alignment/>
    </xf>
    <xf numFmtId="0" fontId="15" fillId="0" borderId="18" xfId="0" applyFont="1" applyFill="1" applyBorder="1" applyAlignment="1" applyProtection="1">
      <alignment horizontal="center"/>
      <protection/>
    </xf>
    <xf numFmtId="0" fontId="17" fillId="0" borderId="54" xfId="0" applyFont="1" applyFill="1" applyBorder="1" applyAlignment="1" applyProtection="1">
      <alignment horizontal="center"/>
      <protection/>
    </xf>
    <xf numFmtId="0" fontId="17" fillId="0" borderId="55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wrapText="1"/>
      <protection/>
    </xf>
    <xf numFmtId="0" fontId="6" fillId="0" borderId="17" xfId="0" applyFont="1" applyFill="1" applyBorder="1" applyAlignment="1" applyProtection="1">
      <alignment horizontal="justify"/>
      <protection/>
    </xf>
    <xf numFmtId="0" fontId="6" fillId="0" borderId="48" xfId="0" applyFont="1" applyFill="1" applyBorder="1" applyAlignment="1" applyProtection="1">
      <alignment horizontal="justify" wrapText="1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3" borderId="3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/>
    </xf>
    <xf numFmtId="0" fontId="14" fillId="0" borderId="32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15" fillId="0" borderId="32" xfId="0" applyFont="1" applyFill="1" applyBorder="1" applyAlignment="1" applyProtection="1">
      <alignment horizontal="center"/>
      <protection/>
    </xf>
    <xf numFmtId="0" fontId="9" fillId="0" borderId="5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wrapText="1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wrapText="1"/>
    </xf>
    <xf numFmtId="0" fontId="6" fillId="0" borderId="58" xfId="0" applyFont="1" applyFill="1" applyBorder="1" applyAlignment="1">
      <alignment horizontal="center"/>
    </xf>
    <xf numFmtId="0" fontId="15" fillId="0" borderId="32" xfId="0" applyFont="1" applyBorder="1" applyAlignment="1">
      <alignment/>
    </xf>
    <xf numFmtId="0" fontId="15" fillId="0" borderId="0" xfId="0" applyFont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48" xfId="0" applyFont="1" applyFill="1" applyBorder="1" applyAlignment="1" applyProtection="1">
      <alignment horizontal="left"/>
      <protection/>
    </xf>
    <xf numFmtId="0" fontId="6" fillId="0" borderId="59" xfId="0" applyFont="1" applyFill="1" applyBorder="1" applyAlignment="1" applyProtection="1">
      <alignment horizontal="left"/>
      <protection/>
    </xf>
    <xf numFmtId="0" fontId="6" fillId="3" borderId="51" xfId="0" applyFont="1" applyFill="1" applyBorder="1" applyAlignment="1">
      <alignment horizontal="center"/>
    </xf>
    <xf numFmtId="0" fontId="33" fillId="0" borderId="0" xfId="0" applyFont="1" applyBorder="1" applyAlignment="1">
      <alignment vertical="center" wrapText="1"/>
    </xf>
    <xf numFmtId="3" fontId="9" fillId="0" borderId="60" xfId="0" applyNumberFormat="1" applyFont="1" applyBorder="1" applyAlignment="1">
      <alignment horizontal="center"/>
    </xf>
    <xf numFmtId="3" fontId="9" fillId="0" borderId="61" xfId="0" applyNumberFormat="1" applyFont="1" applyBorder="1" applyAlignment="1">
      <alignment horizontal="center"/>
    </xf>
    <xf numFmtId="3" fontId="9" fillId="0" borderId="53" xfId="0" applyNumberFormat="1" applyFont="1" applyBorder="1" applyAlignment="1">
      <alignment horizontal="center"/>
    </xf>
    <xf numFmtId="3" fontId="6" fillId="3" borderId="32" xfId="0" applyNumberFormat="1" applyFont="1" applyFill="1" applyBorder="1" applyAlignment="1">
      <alignment horizontal="center"/>
    </xf>
    <xf numFmtId="3" fontId="6" fillId="3" borderId="51" xfId="0" applyNumberFormat="1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center"/>
      <protection/>
    </xf>
    <xf numFmtId="0" fontId="9" fillId="0" borderId="62" xfId="0" applyFont="1" applyFill="1" applyBorder="1" applyAlignment="1" applyProtection="1">
      <alignment horizontal="center"/>
      <protection/>
    </xf>
    <xf numFmtId="0" fontId="14" fillId="0" borderId="63" xfId="0" applyFont="1" applyBorder="1" applyAlignment="1">
      <alignment horizontal="center" vertical="center" wrapText="1"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4" fontId="6" fillId="0" borderId="64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Border="1" applyAlignment="1" applyProtection="1">
      <alignment/>
      <protection locked="0"/>
    </xf>
    <xf numFmtId="3" fontId="17" fillId="0" borderId="69" xfId="0" applyNumberFormat="1" applyFont="1" applyFill="1" applyBorder="1" applyAlignment="1" applyProtection="1">
      <alignment/>
      <protection locked="0"/>
    </xf>
    <xf numFmtId="3" fontId="17" fillId="0" borderId="70" xfId="0" applyNumberFormat="1" applyFont="1" applyFill="1" applyBorder="1" applyAlignment="1" applyProtection="1">
      <alignment/>
      <protection locked="0"/>
    </xf>
    <xf numFmtId="3" fontId="17" fillId="0" borderId="71" xfId="0" applyNumberFormat="1" applyFont="1" applyFill="1" applyBorder="1" applyAlignment="1" applyProtection="1">
      <alignment/>
      <protection locked="0"/>
    </xf>
    <xf numFmtId="3" fontId="17" fillId="0" borderId="38" xfId="0" applyNumberFormat="1" applyFont="1" applyFill="1" applyBorder="1" applyAlignment="1" applyProtection="1">
      <alignment/>
      <protection locked="0"/>
    </xf>
    <xf numFmtId="3" fontId="17" fillId="0" borderId="72" xfId="0" applyNumberFormat="1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 horizontal="justify"/>
      <protection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Fill="1" applyBorder="1" applyAlignment="1" applyProtection="1">
      <alignment horizontal="right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 applyProtection="1">
      <alignment horizontal="center"/>
      <protection/>
    </xf>
    <xf numFmtId="3" fontId="6" fillId="0" borderId="47" xfId="0" applyNumberFormat="1" applyFont="1" applyFill="1" applyBorder="1" applyAlignment="1" applyProtection="1">
      <alignment/>
      <protection locked="0"/>
    </xf>
    <xf numFmtId="3" fontId="6" fillId="0" borderId="15" xfId="25" applyNumberFormat="1" applyFont="1" applyFill="1" applyBorder="1" applyProtection="1">
      <alignment/>
      <protection locked="0"/>
    </xf>
    <xf numFmtId="3" fontId="6" fillId="0" borderId="77" xfId="25" applyNumberFormat="1" applyFont="1" applyFill="1" applyBorder="1" applyProtection="1">
      <alignment/>
      <protection locked="0"/>
    </xf>
    <xf numFmtId="3" fontId="6" fillId="0" borderId="64" xfId="25" applyNumberFormat="1" applyFont="1" applyFill="1" applyBorder="1" applyProtection="1">
      <alignment/>
      <protection locked="0"/>
    </xf>
    <xf numFmtId="3" fontId="6" fillId="0" borderId="78" xfId="25" applyNumberFormat="1" applyFont="1" applyFill="1" applyBorder="1" applyProtection="1">
      <alignment/>
      <protection locked="0"/>
    </xf>
    <xf numFmtId="3" fontId="6" fillId="0" borderId="15" xfId="26" applyNumberFormat="1" applyFont="1" applyFill="1" applyBorder="1" applyProtection="1">
      <alignment/>
      <protection locked="0"/>
    </xf>
    <xf numFmtId="3" fontId="6" fillId="0" borderId="77" xfId="26" applyNumberFormat="1" applyFont="1" applyFill="1" applyBorder="1" applyProtection="1">
      <alignment/>
      <protection locked="0"/>
    </xf>
    <xf numFmtId="3" fontId="6" fillId="0" borderId="64" xfId="26" applyNumberFormat="1" applyFont="1" applyFill="1" applyBorder="1" applyProtection="1">
      <alignment/>
      <protection locked="0"/>
    </xf>
    <xf numFmtId="3" fontId="6" fillId="0" borderId="78" xfId="26" applyNumberFormat="1" applyFont="1" applyFill="1" applyBorder="1" applyProtection="1">
      <alignment/>
      <protection locked="0"/>
    </xf>
    <xf numFmtId="0" fontId="6" fillId="0" borderId="79" xfId="0" applyFont="1" applyFill="1" applyBorder="1" applyAlignment="1" applyProtection="1">
      <alignment horizontal="center"/>
      <protection/>
    </xf>
    <xf numFmtId="3" fontId="6" fillId="0" borderId="47" xfId="25" applyNumberFormat="1" applyFont="1" applyFill="1" applyBorder="1" applyProtection="1">
      <alignment/>
      <protection locked="0"/>
    </xf>
    <xf numFmtId="3" fontId="6" fillId="0" borderId="57" xfId="25" applyNumberFormat="1" applyFont="1" applyFill="1" applyBorder="1" applyProtection="1">
      <alignment/>
      <protection locked="0"/>
    </xf>
    <xf numFmtId="3" fontId="6" fillId="0" borderId="80" xfId="25" applyNumberFormat="1" applyFont="1" applyFill="1" applyBorder="1" applyProtection="1">
      <alignment/>
      <protection locked="0"/>
    </xf>
    <xf numFmtId="3" fontId="6" fillId="0" borderId="81" xfId="25" applyNumberFormat="1" applyFont="1" applyFill="1" applyBorder="1" applyProtection="1">
      <alignment/>
      <protection locked="0"/>
    </xf>
    <xf numFmtId="0" fontId="6" fillId="0" borderId="82" xfId="26" applyFont="1" applyFill="1" applyBorder="1" applyAlignment="1" applyProtection="1">
      <alignment/>
      <protection locked="0"/>
    </xf>
    <xf numFmtId="0" fontId="6" fillId="0" borderId="79" xfId="26" applyFont="1" applyFill="1" applyBorder="1" applyAlignment="1" applyProtection="1">
      <alignment/>
      <protection locked="0"/>
    </xf>
    <xf numFmtId="0" fontId="6" fillId="0" borderId="83" xfId="26" applyFont="1" applyFill="1" applyBorder="1" applyAlignment="1" applyProtection="1">
      <alignment/>
      <protection locked="0"/>
    </xf>
    <xf numFmtId="0" fontId="6" fillId="0" borderId="81" xfId="26" applyFont="1" applyFill="1" applyBorder="1" applyAlignment="1" applyProtection="1">
      <alignment/>
      <protection locked="0"/>
    </xf>
    <xf numFmtId="0" fontId="6" fillId="0" borderId="76" xfId="26" applyFont="1" applyFill="1" applyBorder="1" applyAlignment="1" applyProtection="1">
      <alignment/>
      <protection locked="0"/>
    </xf>
    <xf numFmtId="0" fontId="6" fillId="0" borderId="41" xfId="26" applyFont="1" applyFill="1" applyBorder="1" applyAlignment="1" applyProtection="1">
      <alignment/>
      <protection locked="0"/>
    </xf>
    <xf numFmtId="0" fontId="6" fillId="0" borderId="64" xfId="26" applyFont="1" applyFill="1" applyBorder="1" applyAlignment="1" applyProtection="1">
      <alignment/>
      <protection locked="0"/>
    </xf>
    <xf numFmtId="0" fontId="6" fillId="0" borderId="47" xfId="26" applyFont="1" applyFill="1" applyBorder="1" applyAlignment="1" applyProtection="1">
      <alignment/>
      <protection locked="0"/>
    </xf>
    <xf numFmtId="0" fontId="6" fillId="0" borderId="57" xfId="26" applyFont="1" applyFill="1" applyBorder="1" applyAlignment="1" applyProtection="1">
      <alignment/>
      <protection locked="0"/>
    </xf>
    <xf numFmtId="3" fontId="6" fillId="0" borderId="64" xfId="27" applyNumberFormat="1" applyFont="1" applyFill="1" applyBorder="1" applyProtection="1">
      <alignment/>
      <protection locked="0"/>
    </xf>
    <xf numFmtId="3" fontId="6" fillId="0" borderId="47" xfId="27" applyNumberFormat="1" applyFont="1" applyFill="1" applyBorder="1" applyProtection="1">
      <alignment/>
      <protection locked="0"/>
    </xf>
    <xf numFmtId="3" fontId="6" fillId="0" borderId="77" xfId="27" applyNumberFormat="1" applyFont="1" applyFill="1" applyBorder="1" applyProtection="1">
      <alignment/>
      <protection locked="0"/>
    </xf>
    <xf numFmtId="3" fontId="6" fillId="0" borderId="11" xfId="27" applyNumberFormat="1" applyFont="1" applyFill="1" applyBorder="1" applyProtection="1">
      <alignment/>
      <protection locked="0"/>
    </xf>
    <xf numFmtId="3" fontId="6" fillId="0" borderId="57" xfId="27" applyNumberFormat="1" applyFont="1" applyFill="1" applyBorder="1" applyProtection="1">
      <alignment/>
      <protection locked="0"/>
    </xf>
    <xf numFmtId="3" fontId="6" fillId="0" borderId="14" xfId="27" applyNumberFormat="1" applyFont="1" applyFill="1" applyBorder="1" applyProtection="1">
      <alignment/>
      <protection locked="0"/>
    </xf>
    <xf numFmtId="3" fontId="6" fillId="0" borderId="84" xfId="27" applyNumberFormat="1" applyFont="1" applyFill="1" applyBorder="1" applyProtection="1">
      <alignment/>
      <protection locked="0"/>
    </xf>
    <xf numFmtId="3" fontId="6" fillId="0" borderId="85" xfId="27" applyNumberFormat="1" applyFont="1" applyFill="1" applyBorder="1" applyProtection="1">
      <alignment/>
      <protection locked="0"/>
    </xf>
    <xf numFmtId="3" fontId="6" fillId="0" borderId="76" xfId="27" applyNumberFormat="1" applyFont="1" applyFill="1" applyBorder="1" applyProtection="1">
      <alignment/>
      <protection locked="0"/>
    </xf>
    <xf numFmtId="3" fontId="6" fillId="0" borderId="86" xfId="27" applyNumberFormat="1" applyFont="1" applyFill="1" applyBorder="1" applyProtection="1">
      <alignment/>
      <protection locked="0"/>
    </xf>
    <xf numFmtId="3" fontId="6" fillId="0" borderId="41" xfId="27" applyNumberFormat="1" applyFont="1" applyFill="1" applyBorder="1" applyProtection="1">
      <alignment/>
      <protection locked="0"/>
    </xf>
    <xf numFmtId="3" fontId="6" fillId="0" borderId="58" xfId="27" applyNumberFormat="1" applyFont="1" applyFill="1" applyBorder="1" applyProtection="1">
      <alignment/>
      <protection locked="0"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38" fillId="0" borderId="8" xfId="0" applyFont="1" applyFill="1" applyBorder="1" applyAlignment="1">
      <alignment/>
    </xf>
    <xf numFmtId="0" fontId="23" fillId="0" borderId="87" xfId="0" applyFont="1" applyFill="1" applyBorder="1" applyAlignment="1" applyProtection="1">
      <alignment horizontal="center" textRotation="255" wrapText="1"/>
      <protection/>
    </xf>
    <xf numFmtId="0" fontId="23" fillId="0" borderId="88" xfId="0" applyFont="1" applyFill="1" applyBorder="1" applyAlignment="1" applyProtection="1">
      <alignment horizontal="center" textRotation="255" wrapText="1"/>
      <protection/>
    </xf>
    <xf numFmtId="3" fontId="6" fillId="0" borderId="57" xfId="0" applyNumberFormat="1" applyFont="1" applyBorder="1" applyAlignment="1" applyProtection="1">
      <alignment/>
      <protection locked="0"/>
    </xf>
    <xf numFmtId="3" fontId="6" fillId="0" borderId="57" xfId="0" applyNumberFormat="1" applyFont="1" applyFill="1" applyBorder="1" applyAlignment="1" applyProtection="1">
      <alignment/>
      <protection locked="0"/>
    </xf>
    <xf numFmtId="3" fontId="6" fillId="0" borderId="50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6" fillId="0" borderId="81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Fill="1" applyBorder="1" applyAlignment="1" applyProtection="1">
      <alignment/>
      <protection locked="0"/>
    </xf>
    <xf numFmtId="3" fontId="6" fillId="0" borderId="58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3" fontId="6" fillId="0" borderId="89" xfId="0" applyNumberFormat="1" applyFont="1" applyFill="1" applyBorder="1" applyAlignment="1" applyProtection="1">
      <alignment/>
      <protection locked="0"/>
    </xf>
    <xf numFmtId="3" fontId="6" fillId="0" borderId="55" xfId="0" applyNumberFormat="1" applyFont="1" applyFill="1" applyBorder="1" applyAlignment="1" applyProtection="1">
      <alignment/>
      <protection locked="0"/>
    </xf>
    <xf numFmtId="3" fontId="6" fillId="0" borderId="90" xfId="0" applyNumberFormat="1" applyFont="1" applyFill="1" applyBorder="1" applyAlignment="1" applyProtection="1">
      <alignment/>
      <protection locked="0"/>
    </xf>
    <xf numFmtId="3" fontId="6" fillId="0" borderId="64" xfId="28" applyNumberFormat="1" applyFont="1" applyFill="1" applyBorder="1" applyProtection="1">
      <alignment/>
      <protection locked="0"/>
    </xf>
    <xf numFmtId="3" fontId="6" fillId="0" borderId="47" xfId="28" applyNumberFormat="1" applyFont="1" applyFill="1" applyBorder="1" applyProtection="1">
      <alignment/>
      <protection locked="0"/>
    </xf>
    <xf numFmtId="3" fontId="6" fillId="0" borderId="77" xfId="28" applyNumberFormat="1" applyFont="1" applyFill="1" applyBorder="1" applyProtection="1">
      <alignment/>
      <protection locked="0"/>
    </xf>
    <xf numFmtId="3" fontId="6" fillId="0" borderId="11" xfId="28" applyNumberFormat="1" applyFont="1" applyFill="1" applyBorder="1" applyProtection="1">
      <alignment/>
      <protection locked="0"/>
    </xf>
    <xf numFmtId="3" fontId="6" fillId="0" borderId="57" xfId="28" applyNumberFormat="1" applyFont="1" applyFill="1" applyBorder="1" applyProtection="1">
      <alignment/>
      <protection locked="0"/>
    </xf>
    <xf numFmtId="3" fontId="6" fillId="0" borderId="79" xfId="28" applyNumberFormat="1" applyFont="1" applyFill="1" applyBorder="1" applyProtection="1">
      <alignment/>
      <protection locked="0"/>
    </xf>
    <xf numFmtId="3" fontId="6" fillId="0" borderId="85" xfId="28" applyNumberFormat="1" applyFont="1" applyFill="1" applyBorder="1" applyProtection="1">
      <alignment/>
      <protection locked="0"/>
    </xf>
    <xf numFmtId="3" fontId="6" fillId="0" borderId="76" xfId="28" applyNumberFormat="1" applyFont="1" applyFill="1" applyBorder="1" applyProtection="1">
      <alignment/>
      <protection locked="0"/>
    </xf>
    <xf numFmtId="3" fontId="6" fillId="0" borderId="86" xfId="28" applyNumberFormat="1" applyFont="1" applyFill="1" applyBorder="1" applyProtection="1">
      <alignment/>
      <protection locked="0"/>
    </xf>
    <xf numFmtId="3" fontId="6" fillId="0" borderId="41" xfId="28" applyNumberFormat="1" applyFont="1" applyFill="1" applyBorder="1" applyProtection="1">
      <alignment/>
      <protection locked="0"/>
    </xf>
    <xf numFmtId="3" fontId="6" fillId="0" borderId="58" xfId="28" applyNumberFormat="1" applyFont="1" applyFill="1" applyBorder="1" applyProtection="1">
      <alignment/>
      <protection locked="0"/>
    </xf>
    <xf numFmtId="0" fontId="9" fillId="0" borderId="2" xfId="29" applyFont="1" applyFill="1" applyBorder="1" applyAlignment="1">
      <alignment horizontal="center"/>
      <protection/>
    </xf>
    <xf numFmtId="3" fontId="6" fillId="0" borderId="82" xfId="0" applyNumberFormat="1" applyFont="1" applyBorder="1" applyAlignment="1" applyProtection="1">
      <alignment horizontal="center"/>
      <protection locked="0"/>
    </xf>
    <xf numFmtId="3" fontId="6" fillId="0" borderId="79" xfId="0" applyNumberFormat="1" applyFont="1" applyFill="1" applyBorder="1" applyAlignment="1" applyProtection="1">
      <alignment/>
      <protection locked="0"/>
    </xf>
    <xf numFmtId="3" fontId="6" fillId="0" borderId="66" xfId="0" applyNumberFormat="1" applyFont="1" applyBorder="1" applyAlignment="1" applyProtection="1">
      <alignment horizontal="center"/>
      <protection locked="0"/>
    </xf>
    <xf numFmtId="0" fontId="9" fillId="0" borderId="91" xfId="0" applyFont="1" applyFill="1" applyBorder="1" applyAlignment="1" applyProtection="1">
      <alignment horizontal="centerContinuous" vertical="center"/>
      <protection/>
    </xf>
    <xf numFmtId="0" fontId="9" fillId="0" borderId="25" xfId="0" applyFont="1" applyFill="1" applyBorder="1" applyAlignment="1" applyProtection="1">
      <alignment horizontal="centerContinuous" vertical="center" wrapText="1"/>
      <protection/>
    </xf>
    <xf numFmtId="0" fontId="9" fillId="0" borderId="40" xfId="0" applyFont="1" applyFill="1" applyBorder="1" applyAlignment="1">
      <alignment horizontal="centerContinuous" vertical="center" wrapText="1"/>
    </xf>
    <xf numFmtId="0" fontId="20" fillId="0" borderId="22" xfId="0" applyFont="1" applyFill="1" applyBorder="1" applyAlignment="1" applyProtection="1">
      <alignment horizontal="centerContinuous"/>
      <protection/>
    </xf>
    <xf numFmtId="0" fontId="20" fillId="0" borderId="9" xfId="0" applyFont="1" applyFill="1" applyBorder="1" applyAlignment="1" applyProtection="1">
      <alignment/>
      <protection/>
    </xf>
    <xf numFmtId="0" fontId="20" fillId="0" borderId="8" xfId="0" applyFont="1" applyFill="1" applyBorder="1" applyAlignment="1" applyProtection="1">
      <alignment horizontal="center"/>
      <protection/>
    </xf>
    <xf numFmtId="0" fontId="20" fillId="0" borderId="9" xfId="0" applyFont="1" applyFill="1" applyBorder="1" applyAlignment="1" applyProtection="1">
      <alignment horizontal="center"/>
      <protection/>
    </xf>
    <xf numFmtId="0" fontId="20" fillId="0" borderId="28" xfId="0" applyFont="1" applyFill="1" applyBorder="1" applyAlignment="1" applyProtection="1">
      <alignment horizontal="center"/>
      <protection/>
    </xf>
    <xf numFmtId="0" fontId="20" fillId="0" borderId="92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33" xfId="0" applyFont="1" applyBorder="1" applyAlignment="1">
      <alignment/>
    </xf>
    <xf numFmtId="3" fontId="6" fillId="0" borderId="82" xfId="30" applyNumberFormat="1" applyFont="1" applyFill="1" applyBorder="1" applyProtection="1">
      <alignment/>
      <protection locked="0"/>
    </xf>
    <xf numFmtId="3" fontId="6" fillId="0" borderId="79" xfId="30" applyNumberFormat="1" applyFont="1" applyFill="1" applyBorder="1" applyProtection="1">
      <alignment/>
      <protection locked="0"/>
    </xf>
    <xf numFmtId="3" fontId="6" fillId="0" borderId="81" xfId="30" applyNumberFormat="1" applyFont="1" applyFill="1" applyBorder="1" applyProtection="1">
      <alignment/>
      <protection locked="0"/>
    </xf>
    <xf numFmtId="3" fontId="6" fillId="0" borderId="76" xfId="30" applyNumberFormat="1" applyFont="1" applyFill="1" applyBorder="1" applyProtection="1">
      <alignment/>
      <protection locked="0"/>
    </xf>
    <xf numFmtId="0" fontId="19" fillId="0" borderId="80" xfId="30" applyFont="1" applyFill="1" applyBorder="1" applyAlignment="1" applyProtection="1">
      <alignment horizontal="centerContinuous" vertical="center"/>
      <protection/>
    </xf>
    <xf numFmtId="0" fontId="14" fillId="0" borderId="1" xfId="29" applyFont="1" applyFill="1" applyBorder="1" applyAlignment="1">
      <alignment horizontal="centerContinuous"/>
      <protection/>
    </xf>
    <xf numFmtId="0" fontId="14" fillId="0" borderId="93" xfId="28" applyFont="1" applyFill="1" applyBorder="1" applyAlignment="1" applyProtection="1">
      <alignment horizontal="center" vertical="center"/>
      <protection/>
    </xf>
    <xf numFmtId="0" fontId="14" fillId="0" borderId="93" xfId="27" applyFont="1" applyFill="1" applyBorder="1" applyAlignment="1" applyProtection="1">
      <alignment horizontal="center" vertical="center"/>
      <protection/>
    </xf>
    <xf numFmtId="0" fontId="14" fillId="0" borderId="93" xfId="26" applyFont="1" applyFill="1" applyBorder="1" applyAlignment="1" applyProtection="1">
      <alignment horizontal="center" vertical="center"/>
      <protection/>
    </xf>
    <xf numFmtId="0" fontId="14" fillId="0" borderId="93" xfId="25" applyFont="1" applyFill="1" applyBorder="1" applyAlignment="1" applyProtection="1">
      <alignment horizontal="center" vertical="center"/>
      <protection/>
    </xf>
    <xf numFmtId="0" fontId="14" fillId="0" borderId="18" xfId="25" applyFont="1" applyFill="1" applyBorder="1" applyAlignment="1" applyProtection="1">
      <alignment horizontal="center" vertical="center"/>
      <protection/>
    </xf>
    <xf numFmtId="0" fontId="15" fillId="0" borderId="10" xfId="25" applyFont="1" applyFill="1" applyBorder="1" applyAlignment="1">
      <alignment horizontal="center"/>
      <protection/>
    </xf>
    <xf numFmtId="0" fontId="15" fillId="0" borderId="94" xfId="0" applyFont="1" applyFill="1" applyBorder="1" applyAlignment="1" applyProtection="1">
      <alignment horizontal="center"/>
      <protection/>
    </xf>
    <xf numFmtId="0" fontId="15" fillId="0" borderId="78" xfId="0" applyFont="1" applyFill="1" applyBorder="1" applyAlignment="1" applyProtection="1">
      <alignment horizontal="center"/>
      <protection/>
    </xf>
    <xf numFmtId="0" fontId="20" fillId="0" borderId="22" xfId="30" applyFont="1" applyFill="1" applyBorder="1" applyAlignment="1">
      <alignment horizontal="centerContinuous"/>
      <protection/>
    </xf>
    <xf numFmtId="0" fontId="20" fillId="0" borderId="95" xfId="30" applyFont="1" applyFill="1" applyBorder="1" applyAlignment="1" applyProtection="1">
      <alignment horizontal="center"/>
      <protection/>
    </xf>
    <xf numFmtId="0" fontId="20" fillId="0" borderId="23" xfId="30" applyFont="1" applyFill="1" applyBorder="1" applyAlignment="1" applyProtection="1">
      <alignment horizontal="center"/>
      <protection/>
    </xf>
    <xf numFmtId="0" fontId="20" fillId="0" borderId="0" xfId="30" applyFont="1">
      <alignment/>
      <protection/>
    </xf>
    <xf numFmtId="0" fontId="20" fillId="0" borderId="4" xfId="0" applyFont="1" applyFill="1" applyBorder="1" applyAlignment="1">
      <alignment horizontal="centerContinuous"/>
    </xf>
    <xf numFmtId="0" fontId="20" fillId="0" borderId="10" xfId="0" applyFont="1" applyFill="1" applyBorder="1" applyAlignment="1">
      <alignment horizontal="center"/>
    </xf>
    <xf numFmtId="0" fontId="28" fillId="0" borderId="8" xfId="0" applyFont="1" applyFill="1" applyBorder="1" applyAlignment="1" applyProtection="1">
      <alignment horizontal="center"/>
      <protection/>
    </xf>
    <xf numFmtId="0" fontId="28" fillId="0" borderId="96" xfId="0" applyFont="1" applyFill="1" applyBorder="1" applyAlignment="1" applyProtection="1">
      <alignment horizontal="center"/>
      <protection/>
    </xf>
    <xf numFmtId="0" fontId="14" fillId="0" borderId="17" xfId="0" applyFont="1" applyFill="1" applyBorder="1" applyAlignment="1">
      <alignment horizontal="centerContinuous"/>
    </xf>
    <xf numFmtId="0" fontId="9" fillId="0" borderId="97" xfId="0" applyFont="1" applyFill="1" applyBorder="1" applyAlignment="1">
      <alignment horizontal="center"/>
    </xf>
    <xf numFmtId="0" fontId="9" fillId="0" borderId="98" xfId="0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 applyProtection="1">
      <alignment horizontal="centerContinuous" vertical="center" wrapText="1"/>
      <protection/>
    </xf>
    <xf numFmtId="0" fontId="15" fillId="0" borderId="100" xfId="0" applyFont="1" applyFill="1" applyBorder="1" applyAlignment="1" applyProtection="1">
      <alignment horizontal="center"/>
      <protection/>
    </xf>
    <xf numFmtId="3" fontId="0" fillId="0" borderId="71" xfId="0" applyNumberFormat="1" applyFill="1" applyBorder="1" applyAlignment="1" applyProtection="1">
      <alignment/>
      <protection locked="0"/>
    </xf>
    <xf numFmtId="3" fontId="0" fillId="0" borderId="71" xfId="0" applyNumberFormat="1" applyFill="1" applyBorder="1" applyAlignment="1" applyProtection="1">
      <alignment/>
      <protection/>
    </xf>
    <xf numFmtId="3" fontId="0" fillId="0" borderId="101" xfId="0" applyNumberFormat="1" applyFill="1" applyBorder="1" applyAlignment="1" applyProtection="1">
      <alignment/>
      <protection/>
    </xf>
    <xf numFmtId="3" fontId="0" fillId="0" borderId="71" xfId="0" applyNumberFormat="1" applyBorder="1" applyAlignment="1" applyProtection="1">
      <alignment/>
      <protection locked="0"/>
    </xf>
    <xf numFmtId="3" fontId="0" fillId="0" borderId="71" xfId="0" applyNumberFormat="1" applyBorder="1" applyAlignment="1" applyProtection="1">
      <alignment/>
      <protection/>
    </xf>
    <xf numFmtId="0" fontId="6" fillId="0" borderId="93" xfId="0" applyFont="1" applyFill="1" applyBorder="1" applyAlignment="1" applyProtection="1">
      <alignment horizontal="left"/>
      <protection/>
    </xf>
    <xf numFmtId="0" fontId="5" fillId="0" borderId="102" xfId="30" applyFont="1" applyBorder="1" applyAlignment="1" applyProtection="1">
      <alignment horizontal="left" vertical="top"/>
      <protection/>
    </xf>
    <xf numFmtId="0" fontId="9" fillId="0" borderId="52" xfId="25" applyFont="1" applyBorder="1" applyAlignment="1">
      <alignment horizontal="right"/>
      <protection/>
    </xf>
    <xf numFmtId="0" fontId="9" fillId="0" borderId="74" xfId="0" applyFont="1" applyFill="1" applyBorder="1" applyAlignment="1" applyProtection="1">
      <alignment horizontal="right" vertical="center"/>
      <protection/>
    </xf>
    <xf numFmtId="0" fontId="9" fillId="0" borderId="69" xfId="0" applyFont="1" applyFill="1" applyBorder="1" applyAlignment="1">
      <alignment horizontal="centerContinuous" vertical="center"/>
    </xf>
    <xf numFmtId="0" fontId="20" fillId="0" borderId="28" xfId="0" applyFont="1" applyFill="1" applyBorder="1" applyAlignment="1" applyProtection="1">
      <alignment horizontal="center"/>
      <protection/>
    </xf>
    <xf numFmtId="0" fontId="6" fillId="0" borderId="2" xfId="30" applyFont="1" applyBorder="1" applyAlignment="1">
      <alignment horizontal="center"/>
      <protection/>
    </xf>
    <xf numFmtId="0" fontId="9" fillId="0" borderId="6" xfId="30" applyFont="1" applyBorder="1" applyAlignment="1">
      <alignment horizontal="centerContinuous" vertical="center"/>
      <protection/>
    </xf>
    <xf numFmtId="0" fontId="9" fillId="0" borderId="33" xfId="30" applyFont="1" applyBorder="1" applyAlignment="1">
      <alignment horizontal="centerContinuous" vertical="center"/>
      <protection/>
    </xf>
    <xf numFmtId="0" fontId="9" fillId="0" borderId="6" xfId="25" applyFont="1" applyFill="1" applyBorder="1" applyAlignment="1">
      <alignment horizontal="centerContinuous" vertical="center"/>
      <protection/>
    </xf>
    <xf numFmtId="0" fontId="8" fillId="0" borderId="4" xfId="0" applyFont="1" applyFill="1" applyBorder="1" applyAlignment="1" applyProtection="1">
      <alignment horizontal="left" vertical="center" wrapText="1"/>
      <protection/>
    </xf>
    <xf numFmtId="0" fontId="6" fillId="0" borderId="102" xfId="0" applyFont="1" applyFill="1" applyBorder="1" applyAlignment="1">
      <alignment horizontal="centerContinuous"/>
    </xf>
    <xf numFmtId="0" fontId="8" fillId="0" borderId="97" xfId="0" applyFont="1" applyFill="1" applyBorder="1" applyAlignment="1" applyProtection="1">
      <alignment horizontal="centerContinuous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8" fillId="0" borderId="93" xfId="0" applyFont="1" applyFill="1" applyBorder="1" applyAlignment="1" applyProtection="1">
      <alignment horizontal="centerContinuous" vertical="center" wrapText="1"/>
      <protection/>
    </xf>
    <xf numFmtId="0" fontId="9" fillId="0" borderId="30" xfId="0" applyFont="1" applyFill="1" applyBorder="1" applyAlignment="1">
      <alignment horizontal="centerContinuous" vertical="center"/>
    </xf>
    <xf numFmtId="0" fontId="8" fillId="0" borderId="103" xfId="0" applyFont="1" applyFill="1" applyBorder="1" applyAlignment="1">
      <alignment horizontal="center" vertical="center"/>
    </xf>
    <xf numFmtId="0" fontId="9" fillId="0" borderId="96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6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9" fillId="0" borderId="58" xfId="0" applyFont="1" applyBorder="1" applyAlignment="1">
      <alignment horizontal="center" vertical="center" wrapText="1"/>
    </xf>
    <xf numFmtId="0" fontId="6" fillId="0" borderId="32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0" xfId="18" applyNumberFormat="1" applyFont="1" applyBorder="1" applyAlignment="1">
      <alignment/>
    </xf>
    <xf numFmtId="38" fontId="6" fillId="0" borderId="32" xfId="18" applyNumberFormat="1" applyFont="1" applyBorder="1" applyAlignment="1">
      <alignment/>
    </xf>
    <xf numFmtId="38" fontId="6" fillId="0" borderId="41" xfId="18" applyNumberFormat="1" applyFont="1" applyBorder="1" applyAlignment="1">
      <alignment/>
    </xf>
    <xf numFmtId="38" fontId="6" fillId="0" borderId="51" xfId="18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50" xfId="0" applyFont="1" applyFill="1" applyBorder="1" applyAlignment="1" applyProtection="1">
      <alignment horizontal="center"/>
      <protection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3" borderId="64" xfId="0" applyNumberFormat="1" applyFont="1" applyFill="1" applyBorder="1" applyAlignment="1" applyProtection="1">
      <alignment/>
      <protection locked="0"/>
    </xf>
    <xf numFmtId="3" fontId="6" fillId="3" borderId="47" xfId="0" applyNumberFormat="1" applyFont="1" applyFill="1" applyBorder="1" applyAlignment="1" applyProtection="1">
      <alignment/>
      <protection locked="0"/>
    </xf>
    <xf numFmtId="3" fontId="6" fillId="3" borderId="76" xfId="0" applyNumberFormat="1" applyFont="1" applyFill="1" applyBorder="1" applyAlignment="1" applyProtection="1">
      <alignment/>
      <protection locked="0"/>
    </xf>
    <xf numFmtId="3" fontId="6" fillId="4" borderId="64" xfId="0" applyNumberFormat="1" applyFont="1" applyFill="1" applyBorder="1" applyAlignment="1" applyProtection="1">
      <alignment/>
      <protection locked="0"/>
    </xf>
    <xf numFmtId="3" fontId="6" fillId="4" borderId="47" xfId="0" applyNumberFormat="1" applyFont="1" applyFill="1" applyBorder="1" applyAlignment="1" applyProtection="1">
      <alignment/>
      <protection locked="0"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0" borderId="47" xfId="0" applyNumberFormat="1" applyFont="1" applyFill="1" applyBorder="1" applyAlignment="1" applyProtection="1">
      <alignment/>
      <protection locked="0"/>
    </xf>
    <xf numFmtId="3" fontId="6" fillId="4" borderId="76" xfId="0" applyNumberFormat="1" applyFont="1" applyFill="1" applyBorder="1" applyAlignment="1" applyProtection="1">
      <alignment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0" fontId="39" fillId="0" borderId="102" xfId="0" applyFont="1" applyBorder="1" applyAlignment="1">
      <alignment horizontal="right" vertical="center" wrapText="1"/>
    </xf>
    <xf numFmtId="3" fontId="6" fillId="0" borderId="13" xfId="29" applyNumberFormat="1" applyFont="1" applyFill="1" applyBorder="1" applyAlignment="1" applyProtection="1">
      <alignment/>
      <protection locked="0"/>
    </xf>
    <xf numFmtId="3" fontId="6" fillId="0" borderId="83" xfId="29" applyNumberFormat="1" applyFont="1" applyFill="1" applyBorder="1" applyAlignment="1" applyProtection="1">
      <alignment/>
      <protection locked="0"/>
    </xf>
    <xf numFmtId="3" fontId="6" fillId="0" borderId="79" xfId="29" applyNumberFormat="1" applyFont="1" applyFill="1" applyBorder="1" applyAlignment="1" applyProtection="1">
      <alignment/>
      <protection locked="0"/>
    </xf>
    <xf numFmtId="3" fontId="6" fillId="0" borderId="104" xfId="29" applyNumberFormat="1" applyFont="1" applyFill="1" applyBorder="1" applyAlignment="1" applyProtection="1">
      <alignment/>
      <protection locked="0"/>
    </xf>
    <xf numFmtId="3" fontId="6" fillId="0" borderId="14" xfId="29" applyNumberFormat="1" applyFont="1" applyFill="1" applyBorder="1" applyAlignment="1" applyProtection="1">
      <alignment/>
      <protection locked="0"/>
    </xf>
    <xf numFmtId="3" fontId="6" fillId="0" borderId="64" xfId="29" applyNumberFormat="1" applyFont="1" applyFill="1" applyBorder="1" applyAlignment="1" applyProtection="1">
      <alignment/>
      <protection locked="0"/>
    </xf>
    <xf numFmtId="3" fontId="6" fillId="0" borderId="11" xfId="29" applyNumberFormat="1" applyFont="1" applyFill="1" applyBorder="1" applyAlignment="1" applyProtection="1">
      <alignment/>
      <protection locked="0"/>
    </xf>
    <xf numFmtId="3" fontId="6" fillId="0" borderId="47" xfId="29" applyNumberFormat="1" applyFont="1" applyFill="1" applyBorder="1" applyAlignment="1" applyProtection="1">
      <alignment/>
      <protection locked="0"/>
    </xf>
    <xf numFmtId="3" fontId="6" fillId="0" borderId="57" xfId="29" applyNumberFormat="1" applyFont="1" applyFill="1" applyBorder="1" applyAlignment="1" applyProtection="1">
      <alignment/>
      <protection locked="0"/>
    </xf>
    <xf numFmtId="3" fontId="6" fillId="0" borderId="84" xfId="29" applyNumberFormat="1" applyFont="1" applyFill="1" applyBorder="1" applyAlignment="1" applyProtection="1">
      <alignment/>
      <protection locked="0"/>
    </xf>
    <xf numFmtId="3" fontId="6" fillId="3" borderId="32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40" fontId="6" fillId="0" borderId="32" xfId="18" applyFont="1" applyBorder="1" applyAlignment="1">
      <alignment/>
    </xf>
    <xf numFmtId="38" fontId="6" fillId="0" borderId="32" xfId="18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10" fontId="6" fillId="0" borderId="32" xfId="31" applyNumberFormat="1" applyFont="1" applyBorder="1" applyAlignment="1">
      <alignment/>
    </xf>
    <xf numFmtId="0" fontId="6" fillId="0" borderId="10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65" fontId="41" fillId="0" borderId="0" xfId="23" applyAlignment="1">
      <alignment vertical="center"/>
      <protection/>
    </xf>
    <xf numFmtId="165" fontId="42" fillId="0" borderId="0" xfId="23" applyFont="1" applyAlignment="1">
      <alignment vertical="center"/>
      <protection/>
    </xf>
    <xf numFmtId="165" fontId="41" fillId="0" borderId="0" xfId="23" applyFill="1" applyAlignment="1">
      <alignment vertical="center"/>
      <protection/>
    </xf>
    <xf numFmtId="165" fontId="17" fillId="0" borderId="0" xfId="23" applyFont="1" applyAlignment="1" applyProtection="1">
      <alignment horizontal="left" vertical="center"/>
      <protection/>
    </xf>
    <xf numFmtId="165" fontId="6" fillId="0" borderId="0" xfId="23" applyFont="1" applyAlignment="1" applyProtection="1">
      <alignment horizontal="left" vertical="top"/>
      <protection/>
    </xf>
    <xf numFmtId="165" fontId="46" fillId="0" borderId="0" xfId="23" applyFont="1" applyAlignment="1">
      <alignment vertical="top"/>
      <protection/>
    </xf>
    <xf numFmtId="165" fontId="46" fillId="0" borderId="0" xfId="23" applyFont="1" applyAlignment="1">
      <alignment vertical="center"/>
      <protection/>
    </xf>
    <xf numFmtId="165" fontId="41" fillId="0" borderId="0" xfId="24" applyNumberFormat="1" applyFont="1" applyAlignment="1">
      <alignment vertical="center"/>
      <protection/>
    </xf>
    <xf numFmtId="165" fontId="6" fillId="0" borderId="77" xfId="23" applyFont="1" applyBorder="1" applyAlignment="1" applyProtection="1">
      <alignment vertical="center"/>
      <protection/>
    </xf>
    <xf numFmtId="165" fontId="48" fillId="0" borderId="0" xfId="23" applyFont="1" applyAlignment="1">
      <alignment vertical="center"/>
      <protection/>
    </xf>
    <xf numFmtId="165" fontId="6" fillId="0" borderId="0" xfId="23" applyFont="1" applyAlignment="1" applyProtection="1">
      <alignment horizontal="left" vertical="center"/>
      <protection/>
    </xf>
    <xf numFmtId="165" fontId="13" fillId="0" borderId="0" xfId="23" applyFont="1" applyAlignment="1" applyProtection="1">
      <alignment horizontal="left" vertical="center"/>
      <protection/>
    </xf>
    <xf numFmtId="165" fontId="17" fillId="0" borderId="0" xfId="23" applyFont="1" applyFill="1" applyAlignment="1" applyProtection="1">
      <alignment horizontal="left" vertical="center"/>
      <protection/>
    </xf>
    <xf numFmtId="165" fontId="49" fillId="0" borderId="0" xfId="23" applyFont="1" applyFill="1" applyAlignment="1" applyProtection="1">
      <alignment horizontal="left" vertical="center"/>
      <protection/>
    </xf>
    <xf numFmtId="0" fontId="15" fillId="0" borderId="79" xfId="0" applyFont="1" applyFill="1" applyBorder="1" applyAlignment="1" applyProtection="1">
      <alignment horizontal="center"/>
      <protection/>
    </xf>
    <xf numFmtId="0" fontId="15" fillId="0" borderId="47" xfId="0" applyFont="1" applyFill="1" applyBorder="1" applyAlignment="1" applyProtection="1">
      <alignment horizontal="center"/>
      <protection/>
    </xf>
    <xf numFmtId="0" fontId="15" fillId="0" borderId="47" xfId="0" applyFont="1" applyFill="1" applyBorder="1" applyAlignment="1" applyProtection="1" quotePrefix="1">
      <alignment horizontal="center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5" fillId="0" borderId="11" xfId="0" applyFont="1" applyFill="1" applyBorder="1" applyAlignment="1" applyProtection="1" quotePrefix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15" fillId="0" borderId="41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51" fillId="0" borderId="32" xfId="0" applyNumberFormat="1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left"/>
      <protection/>
    </xf>
    <xf numFmtId="3" fontId="9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15" xfId="0" applyFont="1" applyFill="1" applyBorder="1" applyAlignment="1" applyProtection="1">
      <alignment horizontal="centerContinuous" vertical="center" wrapText="1"/>
      <protection/>
    </xf>
    <xf numFmtId="0" fontId="6" fillId="0" borderId="77" xfId="0" applyFont="1" applyFill="1" applyBorder="1" applyAlignment="1" applyProtection="1">
      <alignment horizontal="centerContinuous"/>
      <protection/>
    </xf>
    <xf numFmtId="0" fontId="0" fillId="0" borderId="69" xfId="0" applyBorder="1" applyAlignment="1" applyProtection="1">
      <alignment horizontal="centerContinuous" vertical="center"/>
      <protection/>
    </xf>
    <xf numFmtId="0" fontId="0" fillId="2" borderId="44" xfId="0" applyFill="1" applyBorder="1" applyAlignment="1" applyProtection="1">
      <alignment/>
      <protection/>
    </xf>
    <xf numFmtId="0" fontId="0" fillId="0" borderId="77" xfId="0" applyBorder="1" applyAlignment="1" applyProtection="1">
      <alignment horizontal="centerContinuous" vertical="center"/>
      <protection/>
    </xf>
    <xf numFmtId="0" fontId="6" fillId="0" borderId="69" xfId="0" applyFont="1" applyFill="1" applyBorder="1" applyAlignment="1" applyProtection="1">
      <alignment horizontal="centerContinuous" vertical="center"/>
      <protection/>
    </xf>
    <xf numFmtId="0" fontId="6" fillId="0" borderId="48" xfId="0" applyFont="1" applyFill="1" applyBorder="1" applyAlignment="1" applyProtection="1">
      <alignment horizontal="centerContinuous"/>
      <protection/>
    </xf>
    <xf numFmtId="0" fontId="6" fillId="0" borderId="32" xfId="0" applyFont="1" applyFill="1" applyBorder="1" applyAlignment="1" applyProtection="1">
      <alignment horizontal="centerContinuous"/>
      <protection/>
    </xf>
    <xf numFmtId="0" fontId="6" fillId="0" borderId="71" xfId="0" applyFont="1" applyFill="1" applyBorder="1" applyAlignment="1" applyProtection="1">
      <alignment horizontal="centerContinuous"/>
      <protection/>
    </xf>
    <xf numFmtId="0" fontId="0" fillId="0" borderId="48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27" fillId="0" borderId="48" xfId="0" applyFont="1" applyBorder="1" applyAlignment="1" applyProtection="1">
      <alignment horizontal="center"/>
      <protection/>
    </xf>
    <xf numFmtId="0" fontId="27" fillId="0" borderId="4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" borderId="38" xfId="0" applyFill="1" applyBorder="1" applyAlignment="1" applyProtection="1">
      <alignment/>
      <protection/>
    </xf>
    <xf numFmtId="0" fontId="15" fillId="0" borderId="90" xfId="0" applyFont="1" applyBorder="1" applyAlignment="1" applyProtection="1">
      <alignment horizontal="center"/>
      <protection/>
    </xf>
    <xf numFmtId="3" fontId="0" fillId="0" borderId="106" xfId="0" applyNumberFormat="1" applyBorder="1" applyAlignment="1" applyProtection="1">
      <alignment/>
      <protection/>
    </xf>
    <xf numFmtId="0" fontId="9" fillId="0" borderId="48" xfId="0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>
      <alignment horizontal="centerContinuous"/>
    </xf>
    <xf numFmtId="0" fontId="6" fillId="0" borderId="107" xfId="0" applyFont="1" applyFill="1" applyBorder="1" applyAlignment="1">
      <alignment horizontal="center"/>
    </xf>
    <xf numFmtId="0" fontId="36" fillId="0" borderId="108" xfId="0" applyFont="1" applyBorder="1" applyAlignment="1" applyProtection="1">
      <alignment/>
      <protection locked="0"/>
    </xf>
    <xf numFmtId="3" fontId="37" fillId="0" borderId="108" xfId="0" applyNumberFormat="1" applyFont="1" applyBorder="1" applyAlignment="1" applyProtection="1">
      <alignment/>
      <protection locked="0"/>
    </xf>
    <xf numFmtId="165" fontId="17" fillId="0" borderId="0" xfId="23" applyFont="1" applyAlignment="1" applyProtection="1">
      <alignment vertical="center"/>
      <protection/>
    </xf>
    <xf numFmtId="165" fontId="43" fillId="0" borderId="0" xfId="23" applyFont="1" applyAlignment="1" applyProtection="1">
      <alignment vertical="center"/>
      <protection/>
    </xf>
    <xf numFmtId="165" fontId="41" fillId="0" borderId="0" xfId="23" applyAlignment="1" applyProtection="1">
      <alignment vertical="center"/>
      <protection/>
    </xf>
    <xf numFmtId="165" fontId="17" fillId="0" borderId="0" xfId="23" applyFont="1" applyFill="1" applyBorder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165" fontId="6" fillId="0" borderId="0" xfId="23" applyFont="1" applyAlignment="1" applyProtection="1">
      <alignment vertical="top"/>
      <protection/>
    </xf>
    <xf numFmtId="165" fontId="46" fillId="0" borderId="0" xfId="23" applyFont="1" applyAlignment="1" applyProtection="1">
      <alignment vertical="top"/>
      <protection/>
    </xf>
    <xf numFmtId="165" fontId="9" fillId="0" borderId="0" xfId="23" applyFont="1" applyAlignment="1" applyProtection="1">
      <alignment vertical="center"/>
      <protection/>
    </xf>
    <xf numFmtId="165" fontId="46" fillId="0" borderId="0" xfId="23" applyFont="1" applyAlignment="1" applyProtection="1">
      <alignment vertical="center"/>
      <protection/>
    </xf>
    <xf numFmtId="165" fontId="6" fillId="0" borderId="0" xfId="23" applyFont="1" applyAlignment="1" applyProtection="1">
      <alignment vertical="center"/>
      <protection/>
    </xf>
    <xf numFmtId="165" fontId="47" fillId="0" borderId="0" xfId="23" applyFont="1" applyAlignment="1" applyProtection="1">
      <alignment horizontal="left" vertical="center" wrapText="1"/>
      <protection/>
    </xf>
    <xf numFmtId="165" fontId="24" fillId="0" borderId="0" xfId="23" applyFont="1" applyAlignment="1" applyProtection="1">
      <alignment vertical="center"/>
      <protection/>
    </xf>
    <xf numFmtId="165" fontId="17" fillId="0" borderId="0" xfId="23" applyFont="1" applyFill="1" applyAlignment="1" applyProtection="1">
      <alignment vertical="center"/>
      <protection/>
    </xf>
    <xf numFmtId="0" fontId="45" fillId="0" borderId="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24" fillId="0" borderId="0" xfId="21" applyFont="1" applyFill="1" applyBorder="1" applyAlignment="1" applyProtection="1">
      <alignment horizontal="center" vertical="center"/>
      <protection/>
    </xf>
    <xf numFmtId="165" fontId="13" fillId="0" borderId="0" xfId="24" applyNumberFormat="1" applyFont="1" applyAlignment="1" applyProtection="1">
      <alignment vertical="center"/>
      <protection/>
    </xf>
    <xf numFmtId="165" fontId="22" fillId="0" borderId="0" xfId="24" applyNumberFormat="1" applyFont="1" applyAlignment="1" applyProtection="1">
      <alignment vertical="center"/>
      <protection/>
    </xf>
    <xf numFmtId="165" fontId="17" fillId="0" borderId="0" xfId="24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65" fontId="41" fillId="0" borderId="0" xfId="24" applyNumberFormat="1" applyFont="1" applyAlignment="1" applyProtection="1">
      <alignment vertical="center"/>
      <protection/>
    </xf>
    <xf numFmtId="165" fontId="17" fillId="0" borderId="0" xfId="24" applyNumberFormat="1" applyFont="1" applyBorder="1" applyAlignment="1" applyProtection="1">
      <alignment vertical="center"/>
      <protection/>
    </xf>
    <xf numFmtId="165" fontId="8" fillId="0" borderId="0" xfId="23" applyFont="1" applyAlignment="1" applyProtection="1">
      <alignment vertical="center"/>
      <protection/>
    </xf>
    <xf numFmtId="165" fontId="48" fillId="0" borderId="0" xfId="23" applyFont="1" applyAlignment="1" applyProtection="1">
      <alignment vertical="center"/>
      <protection/>
    </xf>
    <xf numFmtId="165" fontId="17" fillId="0" borderId="0" xfId="23" applyFont="1" applyBorder="1" applyAlignment="1" applyProtection="1">
      <alignment vertical="center"/>
      <protection/>
    </xf>
    <xf numFmtId="0" fontId="17" fillId="0" borderId="0" xfId="24" applyProtection="1">
      <alignment/>
      <protection/>
    </xf>
    <xf numFmtId="165" fontId="8" fillId="0" borderId="32" xfId="23" applyFont="1" applyFill="1" applyBorder="1" applyAlignment="1" applyProtection="1">
      <alignment horizontal="center" vertical="center"/>
      <protection/>
    </xf>
    <xf numFmtId="0" fontId="0" fillId="0" borderId="0" xfId="22" applyAlignment="1" applyProtection="1">
      <alignment vertical="center"/>
      <protection/>
    </xf>
    <xf numFmtId="165" fontId="17" fillId="0" borderId="0" xfId="23" applyFont="1" applyAlignment="1" applyProtection="1">
      <alignment horizontal="right" vertical="center"/>
      <protection/>
    </xf>
    <xf numFmtId="165" fontId="17" fillId="0" borderId="0" xfId="23" applyFont="1" applyFill="1" applyBorder="1" applyAlignment="1" applyProtection="1">
      <alignment horizontal="right" vertical="center"/>
      <protection/>
    </xf>
    <xf numFmtId="165" fontId="49" fillId="0" borderId="0" xfId="23" applyFont="1" applyAlignment="1" applyProtection="1">
      <alignment horizontal="right" vertical="center"/>
      <protection/>
    </xf>
    <xf numFmtId="165" fontId="49" fillId="0" borderId="0" xfId="23" applyFont="1" applyFill="1" applyBorder="1" applyAlignment="1" applyProtection="1">
      <alignment horizontal="right" vertical="center"/>
      <protection/>
    </xf>
    <xf numFmtId="165" fontId="49" fillId="0" borderId="0" xfId="23" applyFont="1" applyFill="1" applyBorder="1" applyAlignment="1" applyProtection="1">
      <alignment vertical="center"/>
      <protection/>
    </xf>
    <xf numFmtId="165" fontId="49" fillId="0" borderId="0" xfId="23" applyFont="1" applyAlignment="1" applyProtection="1">
      <alignment vertical="center"/>
      <protection/>
    </xf>
    <xf numFmtId="0" fontId="6" fillId="0" borderId="11" xfId="21" applyFont="1" applyFill="1" applyBorder="1" applyAlignment="1" applyProtection="1">
      <alignment horizontal="center" vertical="center" wrapText="1"/>
      <protection/>
    </xf>
    <xf numFmtId="0" fontId="6" fillId="0" borderId="77" xfId="21" applyFont="1" applyFill="1" applyBorder="1" applyAlignment="1" applyProtection="1">
      <alignment horizontal="center" vertical="center" wrapText="1"/>
      <protection/>
    </xf>
    <xf numFmtId="0" fontId="6" fillId="0" borderId="57" xfId="21" applyFont="1" applyFill="1" applyBorder="1" applyAlignment="1" applyProtection="1">
      <alignment horizontal="center" vertical="center" wrapText="1"/>
      <protection/>
    </xf>
    <xf numFmtId="165" fontId="17" fillId="0" borderId="0" xfId="23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192" fontId="42" fillId="0" borderId="0" xfId="23" applyNumberFormat="1" applyFont="1" applyAlignment="1" applyProtection="1">
      <alignment vertical="center"/>
      <protection/>
    </xf>
    <xf numFmtId="165" fontId="53" fillId="0" borderId="0" xfId="23" applyFont="1" applyAlignment="1" applyProtection="1">
      <alignment vertical="center"/>
      <protection/>
    </xf>
    <xf numFmtId="192" fontId="6" fillId="0" borderId="0" xfId="0" applyNumberFormat="1" applyFont="1" applyBorder="1" applyAlignment="1" applyProtection="1">
      <alignment/>
      <protection/>
    </xf>
    <xf numFmtId="192" fontId="17" fillId="0" borderId="0" xfId="0" applyNumberFormat="1" applyFont="1" applyBorder="1" applyAlignment="1" applyProtection="1">
      <alignment horizontal="left" vertical="top" wrapText="1"/>
      <protection/>
    </xf>
    <xf numFmtId="192" fontId="17" fillId="0" borderId="0" xfId="23" applyNumberFormat="1" applyFont="1" applyAlignment="1" applyProtection="1">
      <alignment vertical="center"/>
      <protection locked="0"/>
    </xf>
    <xf numFmtId="192" fontId="41" fillId="0" borderId="0" xfId="23" applyNumberFormat="1" applyAlignment="1" applyProtection="1">
      <alignment vertical="center"/>
      <protection locked="0"/>
    </xf>
    <xf numFmtId="0" fontId="6" fillId="0" borderId="79" xfId="30" applyFont="1" applyFill="1" applyBorder="1" applyAlignment="1">
      <alignment horizontal="centerContinuous" vertical="center" wrapText="1"/>
      <protection/>
    </xf>
    <xf numFmtId="0" fontId="18" fillId="0" borderId="82" xfId="30" applyFont="1" applyFill="1" applyBorder="1" applyAlignment="1" applyProtection="1">
      <alignment horizontal="centerContinuous" vertical="center" wrapText="1"/>
      <protection/>
    </xf>
    <xf numFmtId="0" fontId="9" fillId="0" borderId="0" xfId="30" applyFont="1" applyBorder="1" applyAlignment="1">
      <alignment horizontal="centerContinuous" vertical="center"/>
      <protection/>
    </xf>
    <xf numFmtId="49" fontId="17" fillId="0" borderId="32" xfId="23" applyNumberFormat="1" applyFont="1" applyBorder="1" applyAlignment="1" applyProtection="1">
      <alignment horizontal="left" vertical="center"/>
      <protection locked="0"/>
    </xf>
    <xf numFmtId="0" fontId="18" fillId="0" borderId="85" xfId="30" applyFont="1" applyFill="1" applyBorder="1" applyAlignment="1" applyProtection="1">
      <alignment horizontal="centerContinuous" vertical="center" wrapText="1"/>
      <protection/>
    </xf>
    <xf numFmtId="0" fontId="19" fillId="0" borderId="109" xfId="30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2" xfId="0" applyNumberFormat="1" applyFont="1" applyFill="1" applyBorder="1" applyAlignment="1" applyProtection="1">
      <alignment horizontal="center" vertical="center" wrapText="1"/>
      <protection/>
    </xf>
    <xf numFmtId="1" fontId="14" fillId="0" borderId="32" xfId="0" applyNumberFormat="1" applyFont="1" applyFill="1" applyBorder="1" applyAlignment="1" applyProtection="1">
      <alignment horizontal="center" vertical="center" wrapText="1"/>
      <protection/>
    </xf>
    <xf numFmtId="1" fontId="6" fillId="0" borderId="32" xfId="18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9" fillId="0" borderId="32" xfId="0" applyNumberFormat="1" applyFont="1" applyFill="1" applyBorder="1" applyAlignment="1" applyProtection="1">
      <alignment horizontal="center" vertical="center" wrapText="1"/>
      <protection/>
    </xf>
    <xf numFmtId="3" fontId="14" fillId="0" borderId="32" xfId="0" applyNumberFormat="1" applyFont="1" applyFill="1" applyBorder="1" applyAlignment="1" applyProtection="1">
      <alignment horizontal="center" vertical="center" wrapText="1"/>
      <protection/>
    </xf>
    <xf numFmtId="3" fontId="6" fillId="0" borderId="32" xfId="0" applyNumberFormat="1" applyFont="1" applyBorder="1" applyAlignment="1">
      <alignment/>
    </xf>
    <xf numFmtId="0" fontId="54" fillId="0" borderId="0" xfId="0" applyFont="1" applyAlignment="1">
      <alignment/>
    </xf>
    <xf numFmtId="38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78" xfId="31" applyNumberFormat="1" applyFont="1" applyBorder="1" applyAlignment="1">
      <alignment horizontal="center"/>
    </xf>
    <xf numFmtId="10" fontId="0" fillId="0" borderId="71" xfId="31" applyNumberFormat="1" applyFont="1" applyBorder="1" applyAlignment="1">
      <alignment horizontal="center"/>
    </xf>
    <xf numFmtId="10" fontId="0" fillId="0" borderId="110" xfId="31" applyNumberFormat="1" applyFont="1" applyBorder="1" applyAlignment="1">
      <alignment horizontal="center"/>
    </xf>
    <xf numFmtId="10" fontId="27" fillId="0" borderId="41" xfId="31" applyNumberFormat="1" applyFont="1" applyBorder="1" applyAlignment="1">
      <alignment horizontal="center" wrapText="1"/>
    </xf>
    <xf numFmtId="10" fontId="0" fillId="0" borderId="41" xfId="31" applyNumberFormat="1" applyFont="1" applyBorder="1" applyAlignment="1">
      <alignment horizontal="center"/>
    </xf>
    <xf numFmtId="10" fontId="0" fillId="0" borderId="11" xfId="31" applyNumberFormat="1" applyFont="1" applyBorder="1" applyAlignment="1">
      <alignment horizontal="center"/>
    </xf>
    <xf numFmtId="10" fontId="0" fillId="0" borderId="62" xfId="31" applyNumberFormat="1" applyFont="1" applyBorder="1" applyAlignment="1">
      <alignment horizontal="center"/>
    </xf>
    <xf numFmtId="0" fontId="6" fillId="0" borderId="111" xfId="30" applyFont="1" applyFill="1" applyBorder="1" applyAlignment="1" applyProtection="1">
      <alignment horizontal="center"/>
      <protection/>
    </xf>
    <xf numFmtId="194" fontId="6" fillId="3" borderId="64" xfId="0" applyNumberFormat="1" applyFont="1" applyFill="1" applyBorder="1" applyAlignment="1">
      <alignment/>
    </xf>
    <xf numFmtId="194" fontId="6" fillId="3" borderId="78" xfId="0" applyNumberFormat="1" applyFont="1" applyFill="1" applyBorder="1" applyAlignment="1">
      <alignment/>
    </xf>
    <xf numFmtId="194" fontId="6" fillId="0" borderId="112" xfId="0" applyNumberFormat="1" applyFont="1" applyFill="1" applyBorder="1" applyAlignment="1">
      <alignment/>
    </xf>
    <xf numFmtId="194" fontId="6" fillId="0" borderId="113" xfId="0" applyNumberFormat="1" applyFont="1" applyFill="1" applyBorder="1" applyAlignment="1">
      <alignment/>
    </xf>
    <xf numFmtId="194" fontId="6" fillId="0" borderId="114" xfId="0" applyNumberFormat="1" applyFont="1" applyFill="1" applyBorder="1" applyAlignment="1">
      <alignment/>
    </xf>
    <xf numFmtId="194" fontId="6" fillId="0" borderId="52" xfId="25" applyNumberFormat="1" applyFont="1" applyFill="1" applyBorder="1">
      <alignment/>
      <protection/>
    </xf>
    <xf numFmtId="194" fontId="6" fillId="0" borderId="113" xfId="25" applyNumberFormat="1" applyFont="1" applyFill="1" applyBorder="1">
      <alignment/>
      <protection/>
    </xf>
    <xf numFmtId="194" fontId="6" fillId="0" borderId="112" xfId="25" applyNumberFormat="1" applyFont="1" applyFill="1" applyBorder="1">
      <alignment/>
      <protection/>
    </xf>
    <xf numFmtId="194" fontId="6" fillId="0" borderId="114" xfId="25" applyNumberFormat="1" applyFont="1" applyFill="1" applyBorder="1">
      <alignment/>
      <protection/>
    </xf>
    <xf numFmtId="194" fontId="6" fillId="3" borderId="65" xfId="0" applyNumberFormat="1" applyFont="1" applyFill="1" applyBorder="1" applyAlignment="1">
      <alignment/>
    </xf>
    <xf numFmtId="194" fontId="6" fillId="3" borderId="115" xfId="0" applyNumberFormat="1" applyFont="1" applyFill="1" applyBorder="1" applyAlignment="1">
      <alignment vertical="center"/>
    </xf>
    <xf numFmtId="194" fontId="6" fillId="0" borderId="112" xfId="0" applyNumberFormat="1" applyFont="1" applyFill="1" applyBorder="1" applyAlignment="1" applyProtection="1">
      <alignment vertical="center"/>
      <protection/>
    </xf>
    <xf numFmtId="194" fontId="6" fillId="0" borderId="116" xfId="0" applyNumberFormat="1" applyFont="1" applyFill="1" applyBorder="1" applyAlignment="1" applyProtection="1">
      <alignment vertical="center"/>
      <protection/>
    </xf>
    <xf numFmtId="194" fontId="6" fillId="0" borderId="82" xfId="25" applyNumberFormat="1" applyFont="1" applyFill="1" applyBorder="1" applyProtection="1">
      <alignment/>
      <protection/>
    </xf>
    <xf numFmtId="194" fontId="6" fillId="0" borderId="94" xfId="25" applyNumberFormat="1" applyFont="1" applyFill="1" applyBorder="1" applyProtection="1">
      <alignment/>
      <protection/>
    </xf>
    <xf numFmtId="194" fontId="6" fillId="0" borderId="66" xfId="25" applyNumberFormat="1" applyFont="1" applyFill="1" applyBorder="1" applyProtection="1">
      <alignment/>
      <protection/>
    </xf>
    <xf numFmtId="194" fontId="6" fillId="0" borderId="78" xfId="25" applyNumberFormat="1" applyFont="1" applyFill="1" applyBorder="1" applyProtection="1">
      <alignment/>
      <protection/>
    </xf>
    <xf numFmtId="194" fontId="6" fillId="0" borderId="117" xfId="25" applyNumberFormat="1" applyFont="1" applyFill="1" applyBorder="1" applyProtection="1">
      <alignment/>
      <protection/>
    </xf>
    <xf numFmtId="194" fontId="6" fillId="0" borderId="118" xfId="25" applyNumberFormat="1" applyFont="1" applyFill="1" applyBorder="1" applyProtection="1">
      <alignment/>
      <protection/>
    </xf>
    <xf numFmtId="194" fontId="6" fillId="0" borderId="112" xfId="25" applyNumberFormat="1" applyFont="1" applyFill="1" applyBorder="1" applyProtection="1">
      <alignment/>
      <protection/>
    </xf>
    <xf numFmtId="194" fontId="6" fillId="0" borderId="113" xfId="25" applyNumberFormat="1" applyFont="1" applyFill="1" applyBorder="1" applyProtection="1">
      <alignment/>
      <protection/>
    </xf>
    <xf numFmtId="194" fontId="6" fillId="0" borderId="81" xfId="26" applyNumberFormat="1" applyFont="1" applyFill="1" applyBorder="1" applyAlignment="1" applyProtection="1">
      <alignment/>
      <protection/>
    </xf>
    <xf numFmtId="194" fontId="6" fillId="0" borderId="71" xfId="26" applyNumberFormat="1" applyFont="1" applyFill="1" applyBorder="1" applyAlignment="1" applyProtection="1">
      <alignment/>
      <protection/>
    </xf>
    <xf numFmtId="194" fontId="6" fillId="3" borderId="112" xfId="26" applyNumberFormat="1" applyFont="1" applyFill="1" applyBorder="1" applyAlignment="1">
      <alignment/>
      <protection/>
    </xf>
    <xf numFmtId="194" fontId="6" fillId="3" borderId="114" xfId="26" applyNumberFormat="1" applyFont="1" applyFill="1" applyBorder="1" applyAlignment="1">
      <alignment/>
      <protection/>
    </xf>
    <xf numFmtId="194" fontId="6" fillId="3" borderId="113" xfId="26" applyNumberFormat="1" applyFont="1" applyFill="1" applyBorder="1" applyAlignment="1">
      <alignment/>
      <protection/>
    </xf>
    <xf numFmtId="194" fontId="6" fillId="3" borderId="112" xfId="27" applyNumberFormat="1" applyFont="1" applyFill="1" applyBorder="1">
      <alignment/>
      <protection/>
    </xf>
    <xf numFmtId="194" fontId="6" fillId="3" borderId="113" xfId="27" applyNumberFormat="1" applyFont="1" applyFill="1" applyBorder="1">
      <alignment/>
      <protection/>
    </xf>
    <xf numFmtId="194" fontId="6" fillId="3" borderId="114" xfId="27" applyNumberFormat="1" applyFont="1" applyFill="1" applyBorder="1">
      <alignment/>
      <protection/>
    </xf>
    <xf numFmtId="194" fontId="6" fillId="3" borderId="57" xfId="27" applyNumberFormat="1" applyFont="1" applyFill="1" applyBorder="1">
      <alignment/>
      <protection/>
    </xf>
    <xf numFmtId="194" fontId="6" fillId="3" borderId="119" xfId="27" applyNumberFormat="1" applyFont="1" applyFill="1" applyBorder="1">
      <alignment/>
      <protection/>
    </xf>
    <xf numFmtId="194" fontId="6" fillId="3" borderId="69" xfId="27" applyNumberFormat="1" applyFont="1" applyFill="1" applyBorder="1">
      <alignment/>
      <protection/>
    </xf>
    <xf numFmtId="194" fontId="6" fillId="3" borderId="82" xfId="28" applyNumberFormat="1" applyFont="1" applyFill="1" applyBorder="1">
      <alignment/>
      <protection/>
    </xf>
    <xf numFmtId="194" fontId="6" fillId="3" borderId="119" xfId="28" applyNumberFormat="1" applyFont="1" applyFill="1" applyBorder="1">
      <alignment/>
      <protection/>
    </xf>
    <xf numFmtId="194" fontId="6" fillId="3" borderId="66" xfId="28" applyNumberFormat="1" applyFont="1" applyFill="1" applyBorder="1">
      <alignment/>
      <protection/>
    </xf>
    <xf numFmtId="194" fontId="6" fillId="3" borderId="69" xfId="28" applyNumberFormat="1" applyFont="1" applyFill="1" applyBorder="1">
      <alignment/>
      <protection/>
    </xf>
    <xf numFmtId="194" fontId="6" fillId="3" borderId="112" xfId="28" applyNumberFormat="1" applyFont="1" applyFill="1" applyBorder="1">
      <alignment/>
      <protection/>
    </xf>
    <xf numFmtId="194" fontId="6" fillId="3" borderId="114" xfId="28" applyNumberFormat="1" applyFont="1" applyFill="1" applyBorder="1">
      <alignment/>
      <protection/>
    </xf>
    <xf numFmtId="194" fontId="6" fillId="3" borderId="113" xfId="28" applyNumberFormat="1" applyFont="1" applyFill="1" applyBorder="1">
      <alignment/>
      <protection/>
    </xf>
    <xf numFmtId="194" fontId="6" fillId="3" borderId="82" xfId="29" applyNumberFormat="1" applyFont="1" applyFill="1" applyBorder="1" applyAlignment="1">
      <alignment/>
      <protection/>
    </xf>
    <xf numFmtId="194" fontId="6" fillId="3" borderId="79" xfId="29" applyNumberFormat="1" applyFont="1" applyFill="1" applyBorder="1" applyAlignment="1">
      <alignment/>
      <protection/>
    </xf>
    <xf numFmtId="194" fontId="6" fillId="3" borderId="81" xfId="29" applyNumberFormat="1" applyFont="1" applyFill="1" applyBorder="1" applyAlignment="1">
      <alignment/>
      <protection/>
    </xf>
    <xf numFmtId="194" fontId="6" fillId="3" borderId="76" xfId="29" applyNumberFormat="1" applyFont="1" applyFill="1" applyBorder="1" applyAlignment="1">
      <alignment/>
      <protection/>
    </xf>
    <xf numFmtId="194" fontId="6" fillId="3" borderId="112" xfId="29" applyNumberFormat="1" applyFont="1" applyFill="1" applyBorder="1" applyAlignment="1">
      <alignment/>
      <protection/>
    </xf>
    <xf numFmtId="194" fontId="6" fillId="3" borderId="113" xfId="29" applyNumberFormat="1" applyFont="1" applyFill="1" applyBorder="1" applyAlignment="1">
      <alignment/>
      <protection/>
    </xf>
    <xf numFmtId="3" fontId="6" fillId="0" borderId="120" xfId="0" applyNumberFormat="1" applyFont="1" applyBorder="1" applyAlignment="1" applyProtection="1">
      <alignment horizontal="center"/>
      <protection locked="0"/>
    </xf>
    <xf numFmtId="3" fontId="6" fillId="0" borderId="97" xfId="0" applyNumberFormat="1" applyFont="1" applyFill="1" applyBorder="1" applyAlignment="1" applyProtection="1">
      <alignment/>
      <protection locked="0"/>
    </xf>
    <xf numFmtId="3" fontId="6" fillId="0" borderId="81" xfId="0" applyNumberFormat="1" applyFont="1" applyBorder="1" applyAlignment="1" applyProtection="1">
      <alignment horizontal="center"/>
      <protection locked="0"/>
    </xf>
    <xf numFmtId="3" fontId="6" fillId="0" borderId="76" xfId="0" applyNumberFormat="1" applyFont="1" applyFill="1" applyBorder="1" applyAlignment="1" applyProtection="1">
      <alignment/>
      <protection locked="0"/>
    </xf>
    <xf numFmtId="194" fontId="6" fillId="3" borderId="82" xfId="0" applyNumberFormat="1" applyFont="1" applyFill="1" applyBorder="1" applyAlignment="1">
      <alignment/>
    </xf>
    <xf numFmtId="194" fontId="6" fillId="3" borderId="94" xfId="0" applyNumberFormat="1" applyFont="1" applyFill="1" applyBorder="1" applyAlignment="1">
      <alignment/>
    </xf>
    <xf numFmtId="194" fontId="6" fillId="3" borderId="66" xfId="0" applyNumberFormat="1" applyFont="1" applyFill="1" applyBorder="1" applyAlignment="1">
      <alignment/>
    </xf>
    <xf numFmtId="194" fontId="6" fillId="3" borderId="78" xfId="0" applyNumberFormat="1" applyFont="1" applyFill="1" applyBorder="1" applyAlignment="1">
      <alignment/>
    </xf>
    <xf numFmtId="194" fontId="6" fillId="0" borderId="112" xfId="0" applyNumberFormat="1" applyFont="1" applyFill="1" applyBorder="1" applyAlignment="1" applyProtection="1">
      <alignment/>
      <protection/>
    </xf>
    <xf numFmtId="194" fontId="6" fillId="0" borderId="114" xfId="0" applyNumberFormat="1" applyFont="1" applyFill="1" applyBorder="1" applyAlignment="1" applyProtection="1">
      <alignment/>
      <protection/>
    </xf>
    <xf numFmtId="194" fontId="6" fillId="0" borderId="113" xfId="0" applyNumberFormat="1" applyFont="1" applyFill="1" applyBorder="1" applyAlignment="1" applyProtection="1">
      <alignment/>
      <protection/>
    </xf>
    <xf numFmtId="194" fontId="6" fillId="3" borderId="112" xfId="30" applyNumberFormat="1" applyFont="1" applyFill="1" applyBorder="1">
      <alignment/>
      <protection/>
    </xf>
    <xf numFmtId="194" fontId="6" fillId="3" borderId="113" xfId="30" applyNumberFormat="1" applyFont="1" applyFill="1" applyBorder="1">
      <alignment/>
      <protection/>
    </xf>
    <xf numFmtId="194" fontId="6" fillId="3" borderId="66" xfId="30" applyNumberFormat="1" applyFont="1" applyFill="1" applyBorder="1">
      <alignment/>
      <protection/>
    </xf>
    <xf numFmtId="194" fontId="6" fillId="3" borderId="114" xfId="30" applyNumberFormat="1" applyFont="1" applyFill="1" applyBorder="1">
      <alignment/>
      <protection/>
    </xf>
    <xf numFmtId="194" fontId="6" fillId="3" borderId="82" xfId="30" applyNumberFormat="1" applyFont="1" applyFill="1" applyBorder="1">
      <alignment/>
      <protection/>
    </xf>
    <xf numFmtId="194" fontId="6" fillId="3" borderId="79" xfId="30" applyNumberFormat="1" applyFont="1" applyFill="1" applyBorder="1">
      <alignment/>
      <protection/>
    </xf>
    <xf numFmtId="194" fontId="6" fillId="3" borderId="47" xfId="30" applyNumberFormat="1" applyFont="1" applyFill="1" applyBorder="1">
      <alignment/>
      <protection/>
    </xf>
    <xf numFmtId="0" fontId="6" fillId="0" borderId="121" xfId="30" applyFont="1" applyFill="1" applyBorder="1" applyAlignment="1">
      <alignment horizontal="centerContinuous" vertical="center" wrapText="1"/>
      <protection/>
    </xf>
    <xf numFmtId="194" fontId="6" fillId="3" borderId="122" xfId="0" applyNumberFormat="1" applyFont="1" applyFill="1" applyBorder="1" applyAlignment="1">
      <alignment/>
    </xf>
    <xf numFmtId="194" fontId="6" fillId="3" borderId="123" xfId="0" applyNumberFormat="1" applyFont="1" applyFill="1" applyBorder="1" applyAlignment="1">
      <alignment/>
    </xf>
    <xf numFmtId="194" fontId="6" fillId="3" borderId="65" xfId="0" applyNumberFormat="1" applyFont="1" applyFill="1" applyBorder="1" applyAlignment="1">
      <alignment/>
    </xf>
    <xf numFmtId="194" fontId="6" fillId="3" borderId="112" xfId="0" applyNumberFormat="1" applyFont="1" applyFill="1" applyBorder="1" applyAlignment="1">
      <alignment/>
    </xf>
    <xf numFmtId="194" fontId="6" fillId="3" borderId="69" xfId="0" applyNumberFormat="1" applyFont="1" applyFill="1" applyBorder="1" applyAlignment="1">
      <alignment/>
    </xf>
    <xf numFmtId="194" fontId="9" fillId="0" borderId="73" xfId="0" applyNumberFormat="1" applyFont="1" applyFill="1" applyBorder="1" applyAlignment="1" applyProtection="1">
      <alignment vertical="center"/>
      <protection/>
    </xf>
    <xf numFmtId="194" fontId="9" fillId="0" borderId="73" xfId="0" applyNumberFormat="1" applyFont="1" applyFill="1" applyBorder="1" applyAlignment="1" applyProtection="1">
      <alignment/>
      <protection/>
    </xf>
    <xf numFmtId="0" fontId="43" fillId="0" borderId="0" xfId="23" applyNumberFormat="1" applyFont="1" applyAlignment="1" applyProtection="1">
      <alignment vertical="center"/>
      <protection/>
    </xf>
    <xf numFmtId="0" fontId="20" fillId="0" borderId="23" xfId="30" applyFont="1" applyFill="1" applyBorder="1" applyAlignment="1">
      <alignment horizontal="center"/>
      <protection/>
    </xf>
    <xf numFmtId="0" fontId="41" fillId="0" borderId="0" xfId="23" applyNumberFormat="1" applyAlignment="1" applyProtection="1">
      <alignment vertical="center"/>
      <protection locked="0"/>
    </xf>
    <xf numFmtId="0" fontId="18" fillId="0" borderId="13" xfId="30" applyFont="1" applyFill="1" applyBorder="1" applyAlignment="1" applyProtection="1">
      <alignment horizontal="centerContinuous" vertical="center" wrapText="1"/>
      <protection/>
    </xf>
    <xf numFmtId="0" fontId="6" fillId="0" borderId="14" xfId="30" applyFont="1" applyFill="1" applyBorder="1" applyAlignment="1">
      <alignment horizontal="centerContinuous" vertical="center" wrapText="1"/>
      <protection/>
    </xf>
    <xf numFmtId="0" fontId="18" fillId="0" borderId="82" xfId="30" applyFont="1" applyFill="1" applyBorder="1" applyAlignment="1" applyProtection="1">
      <alignment horizontal="centerContinuous" vertical="center" wrapText="1"/>
      <protection/>
    </xf>
    <xf numFmtId="0" fontId="18" fillId="0" borderId="13" xfId="30" applyFont="1" applyFill="1" applyBorder="1" applyAlignment="1" applyProtection="1">
      <alignment horizontal="centerContinuous" vertical="center" wrapText="1"/>
      <protection/>
    </xf>
    <xf numFmtId="194" fontId="6" fillId="0" borderId="26" xfId="0" applyNumberFormat="1" applyFont="1" applyFill="1" applyBorder="1" applyAlignment="1" applyProtection="1">
      <alignment vertical="center"/>
      <protection/>
    </xf>
    <xf numFmtId="0" fontId="25" fillId="0" borderId="124" xfId="0" applyFont="1" applyBorder="1" applyAlignment="1">
      <alignment horizontal="left" vertical="center" wrapText="1"/>
    </xf>
    <xf numFmtId="3" fontId="30" fillId="0" borderId="32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0" fontId="19" fillId="0" borderId="125" xfId="0" applyNumberFormat="1" applyFont="1" applyFill="1" applyBorder="1" applyAlignment="1" applyProtection="1">
      <alignment horizontal="center" vertical="center" wrapText="1"/>
      <protection/>
    </xf>
    <xf numFmtId="0" fontId="19" fillId="0" borderId="125" xfId="0" applyNumberFormat="1" applyFont="1" applyFill="1" applyBorder="1" applyAlignment="1" applyProtection="1">
      <alignment horizontal="center" vertical="center" wrapText="1"/>
      <protection/>
    </xf>
    <xf numFmtId="0" fontId="56" fillId="0" borderId="126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2" fontId="6" fillId="0" borderId="108" xfId="0" applyNumberFormat="1" applyFont="1" applyBorder="1" applyAlignment="1">
      <alignment horizontal="center" vertical="center" wrapText="1"/>
    </xf>
    <xf numFmtId="192" fontId="41" fillId="0" borderId="0" xfId="23" applyNumberFormat="1" applyFont="1" applyFill="1" applyAlignment="1" applyProtection="1">
      <alignment vertical="center"/>
      <protection/>
    </xf>
    <xf numFmtId="165" fontId="58" fillId="0" borderId="0" xfId="23" applyFont="1" applyAlignment="1">
      <alignment horizontal="center" vertical="center" wrapText="1"/>
      <protection/>
    </xf>
    <xf numFmtId="49" fontId="17" fillId="5" borderId="41" xfId="23" applyNumberFormat="1" applyFont="1" applyFill="1" applyBorder="1" applyAlignment="1" applyProtection="1">
      <alignment horizontal="left" vertical="center"/>
      <protection locked="0"/>
    </xf>
    <xf numFmtId="49" fontId="17" fillId="5" borderId="32" xfId="23" applyNumberFormat="1" applyFont="1" applyFill="1" applyBorder="1" applyAlignment="1" applyProtection="1">
      <alignment horizontal="left" vertical="center"/>
      <protection locked="0"/>
    </xf>
    <xf numFmtId="49" fontId="17" fillId="5" borderId="50" xfId="21" applyNumberFormat="1" applyFont="1" applyFill="1" applyBorder="1" applyAlignment="1" applyProtection="1">
      <alignment horizontal="left" vertical="center"/>
      <protection locked="0"/>
    </xf>
    <xf numFmtId="49" fontId="17" fillId="5" borderId="41" xfId="0" applyNumberFormat="1" applyFont="1" applyFill="1" applyBorder="1" applyAlignment="1" applyProtection="1">
      <alignment horizontal="left" vertical="center"/>
      <protection locked="0"/>
    </xf>
    <xf numFmtId="0" fontId="58" fillId="0" borderId="18" xfId="23" applyNumberFormat="1" applyFont="1" applyBorder="1" applyAlignment="1">
      <alignment horizontal="center" vertical="center" wrapText="1"/>
      <protection/>
    </xf>
    <xf numFmtId="0" fontId="58" fillId="0" borderId="0" xfId="23" applyNumberFormat="1" applyFont="1" applyAlignment="1">
      <alignment horizontal="center" vertical="center" wrapText="1"/>
      <protection/>
    </xf>
    <xf numFmtId="49" fontId="60" fillId="5" borderId="58" xfId="15" applyNumberFormat="1" applyFont="1" applyFill="1" applyBorder="1" applyAlignment="1" applyProtection="1">
      <alignment horizontal="left" vertical="center"/>
      <protection locked="0"/>
    </xf>
    <xf numFmtId="49" fontId="17" fillId="5" borderId="32" xfId="0" applyNumberFormat="1" applyFont="1" applyFill="1" applyBorder="1" applyAlignment="1" applyProtection="1">
      <alignment horizontal="left"/>
      <protection locked="0"/>
    </xf>
    <xf numFmtId="49" fontId="61" fillId="0" borderId="58" xfId="15" applyNumberFormat="1" applyFont="1" applyBorder="1" applyAlignment="1" applyProtection="1">
      <alignment horizontal="left" vertical="center"/>
      <protection locked="0"/>
    </xf>
    <xf numFmtId="49" fontId="17" fillId="0" borderId="32" xfId="0" applyNumberFormat="1" applyFont="1" applyBorder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vertical="top"/>
      <protection/>
    </xf>
    <xf numFmtId="0" fontId="41" fillId="0" borderId="0" xfId="23" applyNumberFormat="1" applyAlignment="1">
      <alignment vertical="center"/>
      <protection/>
    </xf>
    <xf numFmtId="0" fontId="0" fillId="5" borderId="0" xfId="0" applyFill="1" applyAlignment="1" applyProtection="1">
      <alignment vertical="top"/>
      <protection/>
    </xf>
    <xf numFmtId="165" fontId="17" fillId="5" borderId="32" xfId="23" applyFont="1" applyFill="1" applyBorder="1" applyAlignment="1" applyProtection="1">
      <alignment vertical="center"/>
      <protection locked="0"/>
    </xf>
    <xf numFmtId="165" fontId="13" fillId="0" borderId="0" xfId="23" applyFont="1" applyAlignment="1" applyProtection="1">
      <alignment horizontal="left" vertical="center" wrapText="1"/>
      <protection/>
    </xf>
    <xf numFmtId="165" fontId="13" fillId="0" borderId="0" xfId="23" applyFont="1" applyBorder="1" applyAlignment="1" applyProtection="1">
      <alignment horizontal="left" vertical="center" wrapText="1"/>
      <protection/>
    </xf>
    <xf numFmtId="165" fontId="41" fillId="0" borderId="0" xfId="23" applyFont="1" applyAlignment="1" applyProtection="1">
      <alignment vertical="center"/>
      <protection/>
    </xf>
    <xf numFmtId="165" fontId="41" fillId="0" borderId="0" xfId="23" applyFont="1" applyAlignment="1">
      <alignment vertical="center"/>
      <protection/>
    </xf>
    <xf numFmtId="165" fontId="62" fillId="0" borderId="0" xfId="23" applyFont="1" applyAlignment="1" applyProtection="1">
      <alignment vertical="center"/>
      <protection/>
    </xf>
    <xf numFmtId="165" fontId="62" fillId="0" borderId="0" xfId="23" applyFont="1" applyAlignment="1">
      <alignment vertical="center"/>
      <protection/>
    </xf>
    <xf numFmtId="165" fontId="49" fillId="0" borderId="0" xfId="23" applyFont="1" applyAlignment="1" applyProtection="1">
      <alignment vertical="center"/>
      <protection locked="0"/>
    </xf>
    <xf numFmtId="192" fontId="42" fillId="0" borderId="0" xfId="23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65" fontId="65" fillId="0" borderId="0" xfId="23" applyFont="1" applyAlignment="1" applyProtection="1">
      <alignment vertical="center"/>
      <protection/>
    </xf>
    <xf numFmtId="165" fontId="66" fillId="0" borderId="0" xfId="23" applyFont="1" applyAlignment="1" applyProtection="1">
      <alignment vertical="center"/>
      <protection/>
    </xf>
    <xf numFmtId="165" fontId="65" fillId="0" borderId="0" xfId="23" applyFont="1" applyAlignment="1">
      <alignment vertical="center"/>
      <protection/>
    </xf>
    <xf numFmtId="165" fontId="65" fillId="0" borderId="0" xfId="23" applyFont="1" applyAlignment="1">
      <alignment horizontal="center" vertical="center"/>
      <protection/>
    </xf>
    <xf numFmtId="165" fontId="66" fillId="0" borderId="0" xfId="23" applyFont="1" applyAlignment="1" applyProtection="1">
      <alignment vertical="center"/>
      <protection locked="0"/>
    </xf>
    <xf numFmtId="2" fontId="6" fillId="0" borderId="24" xfId="18" applyNumberFormat="1" applyFont="1" applyFill="1" applyBorder="1" applyAlignment="1" applyProtection="1">
      <alignment/>
      <protection locked="0"/>
    </xf>
    <xf numFmtId="2" fontId="6" fillId="0" borderId="79" xfId="18" applyNumberFormat="1" applyFont="1" applyFill="1" applyBorder="1" applyAlignment="1" applyProtection="1">
      <alignment/>
      <protection locked="0"/>
    </xf>
    <xf numFmtId="2" fontId="6" fillId="0" borderId="82" xfId="18" applyNumberFormat="1" applyFont="1" applyFill="1" applyBorder="1" applyAlignment="1" applyProtection="1">
      <alignment/>
      <protection locked="0"/>
    </xf>
    <xf numFmtId="2" fontId="6" fillId="0" borderId="94" xfId="18" applyNumberFormat="1" applyFont="1" applyFill="1" applyBorder="1" applyAlignment="1" applyProtection="1">
      <alignment/>
      <protection locked="0"/>
    </xf>
    <xf numFmtId="2" fontId="6" fillId="0" borderId="81" xfId="18" applyNumberFormat="1" applyFont="1" applyFill="1" applyBorder="1" applyAlignment="1" applyProtection="1">
      <alignment/>
      <protection locked="0"/>
    </xf>
    <xf numFmtId="2" fontId="6" fillId="0" borderId="47" xfId="18" applyNumberFormat="1" applyFont="1" applyFill="1" applyBorder="1" applyAlignment="1" applyProtection="1">
      <alignment/>
      <protection locked="0"/>
    </xf>
    <xf numFmtId="2" fontId="6" fillId="0" borderId="78" xfId="18" applyNumberFormat="1" applyFont="1" applyFill="1" applyBorder="1" applyAlignment="1" applyProtection="1">
      <alignment/>
      <protection locked="0"/>
    </xf>
    <xf numFmtId="2" fontId="6" fillId="0" borderId="76" xfId="18" applyNumberFormat="1" applyFont="1" applyFill="1" applyBorder="1" applyAlignment="1" applyProtection="1">
      <alignment/>
      <protection locked="0"/>
    </xf>
    <xf numFmtId="2" fontId="6" fillId="0" borderId="71" xfId="18" applyNumberFormat="1" applyFont="1" applyFill="1" applyBorder="1" applyAlignment="1" applyProtection="1">
      <alignment/>
      <protection locked="0"/>
    </xf>
    <xf numFmtId="2" fontId="6" fillId="0" borderId="64" xfId="18" applyNumberFormat="1" applyFont="1" applyFill="1" applyBorder="1" applyAlignment="1" applyProtection="1">
      <alignment/>
      <protection locked="0"/>
    </xf>
    <xf numFmtId="165" fontId="13" fillId="0" borderId="0" xfId="23" applyFont="1" applyFill="1" applyBorder="1" applyAlignment="1" applyProtection="1">
      <alignment horizontal="left" vertical="center" wrapText="1"/>
      <protection/>
    </xf>
    <xf numFmtId="49" fontId="17" fillId="0" borderId="41" xfId="23" applyNumberFormat="1" applyFont="1" applyBorder="1" applyAlignment="1" applyProtection="1">
      <alignment horizontal="left" vertical="center"/>
      <protection locked="0"/>
    </xf>
    <xf numFmtId="49" fontId="17" fillId="0" borderId="58" xfId="23" applyNumberFormat="1" applyFont="1" applyBorder="1" applyAlignment="1" applyProtection="1">
      <alignment horizontal="left" vertical="center"/>
      <protection locked="0"/>
    </xf>
    <xf numFmtId="0" fontId="17" fillId="0" borderId="57" xfId="21" applyNumberFormat="1" applyFont="1" applyFill="1" applyBorder="1" applyAlignment="1" applyProtection="1">
      <alignment horizontal="left" vertical="center" wrapText="1"/>
      <protection locked="0"/>
    </xf>
    <xf numFmtId="165" fontId="17" fillId="0" borderId="32" xfId="23" applyFont="1" applyFill="1" applyBorder="1" applyAlignment="1" applyProtection="1">
      <alignment vertical="center"/>
      <protection/>
    </xf>
    <xf numFmtId="165" fontId="13" fillId="0" borderId="0" xfId="23" applyFont="1" applyFill="1" applyBorder="1" applyAlignment="1" applyProtection="1">
      <alignment horizontal="left" vertical="center" wrapText="1"/>
      <protection/>
    </xf>
    <xf numFmtId="49" fontId="17" fillId="5" borderId="41" xfId="21" applyNumberFormat="1" applyFont="1" applyFill="1" applyBorder="1" applyAlignment="1" applyProtection="1">
      <alignment horizontal="left" vertical="center"/>
      <protection locked="0"/>
    </xf>
    <xf numFmtId="49" fontId="17" fillId="5" borderId="86" xfId="21" applyNumberFormat="1" applyFont="1" applyFill="1" applyBorder="1" applyAlignment="1" applyProtection="1">
      <alignment horizontal="left" vertical="center"/>
      <protection locked="0"/>
    </xf>
    <xf numFmtId="49" fontId="17" fillId="5" borderId="58" xfId="21" applyNumberFormat="1" applyFont="1" applyFill="1" applyBorder="1" applyAlignment="1" applyProtection="1">
      <alignment horizontal="left" vertical="center"/>
      <protection locked="0"/>
    </xf>
    <xf numFmtId="49" fontId="17" fillId="5" borderId="41" xfId="23" applyNumberFormat="1" applyFont="1" applyFill="1" applyBorder="1" applyAlignment="1" applyProtection="1">
      <alignment horizontal="left" vertical="center"/>
      <protection locked="0"/>
    </xf>
    <xf numFmtId="49" fontId="17" fillId="5" borderId="58" xfId="23" applyNumberFormat="1" applyFont="1" applyFill="1" applyBorder="1" applyAlignment="1" applyProtection="1">
      <alignment horizontal="left" vertical="center"/>
      <protection locked="0"/>
    </xf>
    <xf numFmtId="165" fontId="8" fillId="0" borderId="127" xfId="23" applyFont="1" applyBorder="1" applyAlignment="1" applyProtection="1">
      <alignment horizontal="left" wrapText="1"/>
      <protection/>
    </xf>
    <xf numFmtId="0" fontId="17" fillId="0" borderId="90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27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89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8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28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21" applyNumberFormat="1" applyFont="1" applyFill="1" applyBorder="1" applyAlignment="1" applyProtection="1">
      <alignment horizontal="left" vertical="center" wrapText="1"/>
      <protection locked="0"/>
    </xf>
    <xf numFmtId="0" fontId="17" fillId="0" borderId="77" xfId="21" applyNumberFormat="1" applyFont="1" applyFill="1" applyBorder="1" applyAlignment="1" applyProtection="1">
      <alignment horizontal="left" vertical="center" wrapText="1"/>
      <protection locked="0"/>
    </xf>
    <xf numFmtId="165" fontId="13" fillId="0" borderId="0" xfId="23" applyFont="1" applyFill="1" applyAlignment="1" applyProtection="1">
      <alignment horizontal="left" vertical="center" wrapText="1"/>
      <protection/>
    </xf>
    <xf numFmtId="165" fontId="13" fillId="0" borderId="128" xfId="23" applyFont="1" applyFill="1" applyBorder="1" applyAlignment="1" applyProtection="1">
      <alignment horizontal="left" vertical="center" wrapText="1"/>
      <protection/>
    </xf>
    <xf numFmtId="49" fontId="17" fillId="0" borderId="41" xfId="0" applyNumberFormat="1" applyFont="1" applyBorder="1" applyAlignment="1" applyProtection="1">
      <alignment horizontal="left" vertical="center"/>
      <protection locked="0"/>
    </xf>
    <xf numFmtId="49" fontId="17" fillId="0" borderId="58" xfId="0" applyNumberFormat="1" applyFont="1" applyBorder="1" applyAlignment="1" applyProtection="1">
      <alignment horizontal="left" vertical="center"/>
      <protection locked="0"/>
    </xf>
    <xf numFmtId="165" fontId="59" fillId="0" borderId="0" xfId="23" applyFont="1" applyAlignment="1" applyProtection="1">
      <alignment horizontal="center" vertical="center" wrapText="1"/>
      <protection/>
    </xf>
    <xf numFmtId="165" fontId="59" fillId="0" borderId="77" xfId="23" applyFont="1" applyBorder="1" applyAlignment="1" applyProtection="1">
      <alignment horizontal="center" vertical="center" wrapText="1"/>
      <protection/>
    </xf>
    <xf numFmtId="0" fontId="6" fillId="0" borderId="77" xfId="23" applyNumberFormat="1" applyFont="1" applyBorder="1" applyAlignment="1" applyProtection="1">
      <alignment horizontal="center" vertical="center" wrapText="1"/>
      <protection/>
    </xf>
    <xf numFmtId="165" fontId="44" fillId="0" borderId="0" xfId="23" applyFont="1" applyFill="1" applyBorder="1" applyAlignment="1" applyProtection="1">
      <alignment horizontal="left" vertical="center"/>
      <protection/>
    </xf>
    <xf numFmtId="49" fontId="17" fillId="0" borderId="41" xfId="21" applyNumberFormat="1" applyFont="1" applyFill="1" applyBorder="1" applyAlignment="1" applyProtection="1">
      <alignment horizontal="left" vertical="center"/>
      <protection locked="0"/>
    </xf>
    <xf numFmtId="49" fontId="17" fillId="0" borderId="86" xfId="21" applyNumberFormat="1" applyFont="1" applyFill="1" applyBorder="1" applyAlignment="1" applyProtection="1">
      <alignment horizontal="left" vertical="center"/>
      <protection locked="0"/>
    </xf>
    <xf numFmtId="49" fontId="17" fillId="0" borderId="58" xfId="21" applyNumberFormat="1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25" fillId="0" borderId="124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29" xfId="0" applyFont="1" applyFill="1" applyBorder="1" applyAlignment="1" applyProtection="1">
      <alignment horizontal="center" vertical="center"/>
      <protection/>
    </xf>
    <xf numFmtId="0" fontId="14" fillId="0" borderId="130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126" xfId="0" applyFont="1" applyFill="1" applyBorder="1" applyAlignment="1" applyProtection="1">
      <alignment horizontal="center" vertical="center"/>
      <protection/>
    </xf>
    <xf numFmtId="0" fontId="25" fillId="0" borderId="124" xfId="0" applyFont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31" xfId="0" applyFont="1" applyFill="1" applyBorder="1" applyAlignment="1" applyProtection="1">
      <alignment horizontal="center" vertical="center" wrapText="1"/>
      <protection/>
    </xf>
    <xf numFmtId="0" fontId="8" fillId="0" borderId="91" xfId="0" applyFont="1" applyFill="1" applyBorder="1" applyAlignment="1" applyProtection="1">
      <alignment horizontal="center" vertical="center"/>
      <protection/>
    </xf>
    <xf numFmtId="0" fontId="9" fillId="0" borderId="12" xfId="27" applyFont="1" applyFill="1" applyBorder="1" applyAlignment="1" applyProtection="1">
      <alignment horizontal="center" vertical="center"/>
      <protection/>
    </xf>
    <xf numFmtId="0" fontId="9" fillId="0" borderId="29" xfId="27" applyFont="1" applyFill="1" applyBorder="1" applyAlignment="1" applyProtection="1">
      <alignment horizontal="center" vertical="center"/>
      <protection/>
    </xf>
    <xf numFmtId="0" fontId="9" fillId="0" borderId="12" xfId="28" applyFont="1" applyFill="1" applyBorder="1" applyAlignment="1" applyProtection="1">
      <alignment horizontal="center" vertical="center"/>
      <protection/>
    </xf>
    <xf numFmtId="0" fontId="9" fillId="0" borderId="29" xfId="28" applyFont="1" applyFill="1" applyBorder="1" applyAlignment="1" applyProtection="1">
      <alignment horizontal="center" vertical="center"/>
      <protection/>
    </xf>
    <xf numFmtId="0" fontId="9" fillId="0" borderId="30" xfId="28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8" fillId="0" borderId="85" xfId="30" applyFont="1" applyFill="1" applyBorder="1" applyAlignment="1" applyProtection="1">
      <alignment horizontal="center" vertical="center" wrapText="1"/>
      <protection/>
    </xf>
    <xf numFmtId="0" fontId="18" fillId="0" borderId="121" xfId="30" applyFont="1" applyFill="1" applyBorder="1" applyAlignment="1" applyProtection="1">
      <alignment horizontal="center" vertical="center" wrapText="1"/>
      <protection/>
    </xf>
    <xf numFmtId="0" fontId="18" fillId="0" borderId="13" xfId="30" applyFont="1" applyBorder="1" applyAlignment="1">
      <alignment horizontal="center" vertical="center"/>
      <protection/>
    </xf>
    <xf numFmtId="0" fontId="18" fillId="0" borderId="14" xfId="30" applyFont="1" applyBorder="1" applyAlignment="1">
      <alignment horizontal="center" vertical="center"/>
      <protection/>
    </xf>
    <xf numFmtId="0" fontId="18" fillId="0" borderId="13" xfId="3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0" fillId="0" borderId="1" xfId="0" applyFont="1" applyBorder="1" applyAlignment="1" applyProtection="1">
      <alignment horizontal="center" vertical="center" wrapText="1"/>
      <protection/>
    </xf>
    <xf numFmtId="0" fontId="40" fillId="0" borderId="91" xfId="0" applyFont="1" applyBorder="1" applyAlignment="1" applyProtection="1">
      <alignment horizontal="center" vertical="center" wrapText="1"/>
      <protection/>
    </xf>
    <xf numFmtId="0" fontId="40" fillId="0" borderId="75" xfId="0" applyFont="1" applyBorder="1" applyAlignment="1" applyProtection="1">
      <alignment horizontal="center" vertical="center" wrapText="1"/>
      <protection/>
    </xf>
    <xf numFmtId="0" fontId="40" fillId="0" borderId="17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38" xfId="0" applyFont="1" applyBorder="1" applyAlignment="1" applyProtection="1">
      <alignment horizontal="center" vertical="center" wrapText="1"/>
      <protection/>
    </xf>
    <xf numFmtId="0" fontId="40" fillId="0" borderId="7" xfId="0" applyFont="1" applyBorder="1" applyAlignment="1" applyProtection="1">
      <alignment horizontal="center" vertical="center" wrapText="1"/>
      <protection/>
    </xf>
    <xf numFmtId="0" fontId="40" fillId="0" borderId="124" xfId="0" applyFont="1" applyBorder="1" applyAlignment="1" applyProtection="1">
      <alignment horizontal="center" vertical="center" wrapText="1"/>
      <protection/>
    </xf>
    <xf numFmtId="0" fontId="40" fillId="0" borderId="132" xfId="0" applyFont="1" applyBorder="1" applyAlignment="1" applyProtection="1">
      <alignment horizontal="center" vertical="center" wrapText="1"/>
      <protection/>
    </xf>
    <xf numFmtId="0" fontId="34" fillId="0" borderId="1" xfId="0" applyFont="1" applyFill="1" applyBorder="1" applyAlignment="1" applyProtection="1">
      <alignment horizontal="center" vertical="center" wrapText="1"/>
      <protection/>
    </xf>
    <xf numFmtId="0" fontId="34" fillId="0" borderId="91" xfId="0" applyFont="1" applyFill="1" applyBorder="1" applyAlignment="1" applyProtection="1">
      <alignment horizontal="center" vertical="center" wrapText="1"/>
      <protection/>
    </xf>
    <xf numFmtId="0" fontId="34" fillId="0" borderId="75" xfId="0" applyFont="1" applyFill="1" applyBorder="1" applyAlignment="1" applyProtection="1">
      <alignment horizontal="center" vertical="center" wrapText="1"/>
      <protection/>
    </xf>
    <xf numFmtId="0" fontId="34" fillId="0" borderId="7" xfId="0" applyFont="1" applyFill="1" applyBorder="1" applyAlignment="1" applyProtection="1">
      <alignment horizontal="center" vertical="center" wrapText="1"/>
      <protection/>
    </xf>
    <xf numFmtId="0" fontId="34" fillId="0" borderId="124" xfId="0" applyFont="1" applyFill="1" applyBorder="1" applyAlignment="1" applyProtection="1">
      <alignment horizontal="center" vertical="center" wrapText="1"/>
      <protection/>
    </xf>
    <xf numFmtId="0" fontId="34" fillId="0" borderId="132" xfId="0" applyFont="1" applyFill="1" applyBorder="1" applyAlignment="1" applyProtection="1">
      <alignment horizontal="center" vertical="center" wrapText="1"/>
      <protection/>
    </xf>
    <xf numFmtId="0" fontId="34" fillId="0" borderId="133" xfId="0" applyFont="1" applyFill="1" applyBorder="1" applyAlignment="1" applyProtection="1">
      <alignment horizontal="left" vertical="center" wrapText="1"/>
      <protection/>
    </xf>
    <xf numFmtId="0" fontId="34" fillId="0" borderId="134" xfId="0" applyFont="1" applyFill="1" applyBorder="1" applyAlignment="1" applyProtection="1">
      <alignment horizontal="left" vertical="center" wrapText="1"/>
      <protection/>
    </xf>
    <xf numFmtId="0" fontId="34" fillId="0" borderId="105" xfId="0" applyFont="1" applyFill="1" applyBorder="1" applyAlignment="1" applyProtection="1">
      <alignment horizontal="left" vertical="center" wrapText="1"/>
      <protection/>
    </xf>
    <xf numFmtId="0" fontId="34" fillId="0" borderId="133" xfId="0" applyFont="1" applyFill="1" applyBorder="1" applyAlignment="1" applyProtection="1">
      <alignment horizontal="center" vertical="center" wrapText="1"/>
      <protection/>
    </xf>
    <xf numFmtId="0" fontId="34" fillId="0" borderId="134" xfId="0" applyFont="1" applyFill="1" applyBorder="1" applyAlignment="1" applyProtection="1">
      <alignment horizontal="center" vertical="center" wrapText="1"/>
      <protection/>
    </xf>
    <xf numFmtId="0" fontId="34" fillId="0" borderId="105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wrapText="1"/>
    </xf>
    <xf numFmtId="0" fontId="8" fillId="0" borderId="86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8" fillId="0" borderId="41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6" fillId="0" borderId="133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/>
    </xf>
    <xf numFmtId="3" fontId="35" fillId="0" borderId="135" xfId="0" applyNumberFormat="1" applyFont="1" applyBorder="1" applyAlignment="1">
      <alignment horizontal="center"/>
    </xf>
    <xf numFmtId="0" fontId="0" fillId="0" borderId="134" xfId="0" applyFont="1" applyBorder="1" applyAlignment="1">
      <alignment/>
    </xf>
    <xf numFmtId="0" fontId="0" fillId="0" borderId="105" xfId="0" applyFont="1" applyBorder="1" applyAlignment="1">
      <alignment/>
    </xf>
    <xf numFmtId="0" fontId="14" fillId="0" borderId="133" xfId="0" applyFont="1" applyFill="1" applyBorder="1" applyAlignment="1">
      <alignment horizontal="center" vertical="center" wrapText="1"/>
    </xf>
    <xf numFmtId="0" fontId="14" fillId="0" borderId="134" xfId="0" applyFont="1" applyFill="1" applyBorder="1" applyAlignment="1">
      <alignment horizontal="center" vertical="center" wrapText="1"/>
    </xf>
    <xf numFmtId="0" fontId="14" fillId="0" borderId="105" xfId="0" applyFont="1" applyFill="1" applyBorder="1" applyAlignment="1">
      <alignment horizontal="center" vertical="center" wrapText="1"/>
    </xf>
    <xf numFmtId="0" fontId="6" fillId="0" borderId="13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3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134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165" fontId="22" fillId="0" borderId="0" xfId="23" applyFont="1" applyAlignment="1" applyProtection="1">
      <alignment vertical="center"/>
      <protection/>
    </xf>
    <xf numFmtId="0" fontId="6" fillId="0" borderId="136" xfId="0" applyFont="1" applyFill="1" applyBorder="1" applyAlignment="1" applyProtection="1">
      <alignment horizontal="left"/>
      <protection/>
    </xf>
    <xf numFmtId="0" fontId="6" fillId="3" borderId="137" xfId="0" applyFont="1" applyFill="1" applyBorder="1" applyAlignment="1">
      <alignment horizontal="center"/>
    </xf>
    <xf numFmtId="3" fontId="6" fillId="3" borderId="137" xfId="0" applyNumberFormat="1" applyFont="1" applyFill="1" applyBorder="1" applyAlignment="1">
      <alignment horizontal="center"/>
    </xf>
    <xf numFmtId="0" fontId="9" fillId="0" borderId="138" xfId="0" applyFont="1" applyFill="1" applyBorder="1" applyAlignment="1" applyProtection="1">
      <alignment horizontal="center"/>
      <protection/>
    </xf>
    <xf numFmtId="0" fontId="14" fillId="0" borderId="102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14" fillId="0" borderId="14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141" xfId="0" applyFont="1" applyBorder="1" applyAlignment="1">
      <alignment horizontal="center" vertical="center" wrapText="1"/>
    </xf>
    <xf numFmtId="202" fontId="6" fillId="0" borderId="112" xfId="18" applyNumberFormat="1" applyFont="1" applyFill="1" applyBorder="1" applyAlignment="1">
      <alignment/>
    </xf>
    <xf numFmtId="202" fontId="6" fillId="0" borderId="113" xfId="18" applyNumberFormat="1" applyFont="1" applyFill="1" applyBorder="1" applyAlignment="1">
      <alignment/>
    </xf>
    <xf numFmtId="202" fontId="6" fillId="0" borderId="114" xfId="18" applyNumberFormat="1" applyFont="1" applyFill="1" applyBorder="1" applyAlignment="1">
      <alignment/>
    </xf>
    <xf numFmtId="202" fontId="6" fillId="3" borderId="122" xfId="0" applyNumberFormat="1" applyFont="1" applyFill="1" applyBorder="1" applyAlignment="1">
      <alignment/>
    </xf>
  </cellXfs>
  <cellStyles count="21">
    <cellStyle name="Normal" xfId="0"/>
    <cellStyle name="Hyperlink" xfId="15"/>
    <cellStyle name="Followed Hyperlink" xfId="16"/>
    <cellStyle name="Euro" xfId="17"/>
    <cellStyle name="Comma" xfId="18"/>
    <cellStyle name="Migliaia (0)_3tabella15" xfId="19"/>
    <cellStyle name="Comma [0]" xfId="20"/>
    <cellStyle name="Normale_ENTI LOCALI  2000" xfId="21"/>
    <cellStyle name="Normale_MINISTERI" xfId="22"/>
    <cellStyle name="Normale_PRINFEL98" xfId="23"/>
    <cellStyle name="Normale_Prospetto informativo 2001" xfId="24"/>
    <cellStyle name="Normale_tabella 4" xfId="25"/>
    <cellStyle name="Normale_tabella 5" xfId="26"/>
    <cellStyle name="Normale_tabella 6" xfId="27"/>
    <cellStyle name="Normale_tabella 7" xfId="28"/>
    <cellStyle name="Normale_tabella 8" xfId="29"/>
    <cellStyle name="Normale_tabella 9" xfId="30"/>
    <cellStyle name="Percent" xfId="31"/>
    <cellStyle name="Currency" xfId="32"/>
    <cellStyle name="Valuta (0)_3tabella15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SI_I!$B$85:$B$100</c:f>
              <c:strCache/>
            </c:strRef>
          </c:cat>
          <c:val>
            <c:numRef>
              <c:f>SI_I!$C$85:$C$100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6011125"/>
        <c:crossesAt val="0"/>
        <c:auto val="1"/>
        <c:lblOffset val="100"/>
        <c:noMultiLvlLbl val="0"/>
      </c:catAx>
      <c:valAx>
        <c:axId val="36011125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400123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075"/>
          <c:w val="0.97675"/>
          <c:h val="0.7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SI_I!$E$85:$E$97</c:f>
              <c:strCache/>
            </c:strRef>
          </c:cat>
          <c:val>
            <c:numRef>
              <c:f>SI_I!$F$85:$F$97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664670"/>
        <c:axId val="31219983"/>
      </c:barChart>
      <c:catAx>
        <c:axId val="5566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31219983"/>
        <c:crosses val="autoZero"/>
        <c:auto val="1"/>
        <c:lblOffset val="100"/>
        <c:noMultiLvlLbl val="0"/>
      </c:catAx>
      <c:valAx>
        <c:axId val="31219983"/>
        <c:scaling>
          <c:orientation val="minMax"/>
        </c:scaling>
        <c:axPos val="l"/>
        <c:delete val="1"/>
        <c:majorTickMark val="out"/>
        <c:minorTickMark val="none"/>
        <c:tickLblPos val="nextTo"/>
        <c:crossAx val="5566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6</xdr:col>
      <xdr:colOff>1200150</xdr:colOff>
      <xdr:row>0</xdr:row>
      <xdr:rowOff>495300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19075" y="285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Scheda Informativa 1: INFORMAZIONI  DI CARATTERE GENERALE</a:t>
          </a:r>
        </a:p>
      </xdr:txBody>
    </xdr:sp>
    <xdr:clientData/>
  </xdr:twoCellAnchor>
  <xdr:twoCellAnchor>
    <xdr:from>
      <xdr:col>1</xdr:col>
      <xdr:colOff>9525</xdr:colOff>
      <xdr:row>14</xdr:row>
      <xdr:rowOff>0</xdr:rowOff>
    </xdr:from>
    <xdr:to>
      <xdr:col>7</xdr:col>
      <xdr:colOff>0</xdr:colOff>
      <xdr:row>14</xdr:row>
      <xdr:rowOff>238125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390525" y="4257675"/>
          <a:ext cx="9877425" cy="2381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4</xdr:row>
      <xdr:rowOff>114300</xdr:rowOff>
    </xdr:from>
    <xdr:to>
      <xdr:col>6</xdr:col>
      <xdr:colOff>1476375</xdr:colOff>
      <xdr:row>6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381000" y="1609725"/>
          <a:ext cx="9877425" cy="2571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28</xdr:row>
      <xdr:rowOff>19050</xdr:rowOff>
    </xdr:from>
    <xdr:to>
      <xdr:col>6</xdr:col>
      <xdr:colOff>1276350</xdr:colOff>
      <xdr:row>29</xdr:row>
      <xdr:rowOff>28575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381000" y="7629525"/>
          <a:ext cx="967740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200025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381000" y="9105900"/>
          <a:ext cx="9886950" cy="20002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73</xdr:row>
      <xdr:rowOff>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381000" y="16706850"/>
          <a:ext cx="9886950" cy="4191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NOTE E CHIARIMENTI ALLA RILEVAZIONE
(max 500 caratteri)</a:t>
          </a:r>
        </a:p>
      </xdr:txBody>
    </xdr:sp>
    <xdr:clientData/>
  </xdr:twoCellAnchor>
  <xdr:oneCellAnchor>
    <xdr:from>
      <xdr:col>4</xdr:col>
      <xdr:colOff>0</xdr:colOff>
      <xdr:row>79</xdr:row>
      <xdr:rowOff>0</xdr:rowOff>
    </xdr:from>
    <xdr:ext cx="104775" cy="190500"/>
    <xdr:sp>
      <xdr:nvSpPr>
        <xdr:cNvPr id="7" name="TextBox 7"/>
        <xdr:cNvSpPr txBox="1">
          <a:spLocks noChangeArrowheads="1"/>
        </xdr:cNvSpPr>
      </xdr:nvSpPr>
      <xdr:spPr>
        <a:xfrm>
          <a:off x="4800600" y="188118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30</xdr:row>
      <xdr:rowOff>0</xdr:rowOff>
    </xdr:from>
    <xdr:to>
      <xdr:col>3</xdr:col>
      <xdr:colOff>609600</xdr:colOff>
      <xdr:row>30</xdr:row>
      <xdr:rowOff>0</xdr:rowOff>
    </xdr:to>
    <xdr:sp>
      <xdr:nvSpPr>
        <xdr:cNvPr id="8" name="Line 8"/>
        <xdr:cNvSpPr>
          <a:spLocks/>
        </xdr:cNvSpPr>
      </xdr:nvSpPr>
      <xdr:spPr>
        <a:xfrm>
          <a:off x="423862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30</xdr:row>
      <xdr:rowOff>0</xdr:rowOff>
    </xdr:from>
    <xdr:to>
      <xdr:col>5</xdr:col>
      <xdr:colOff>685800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>
          <a:off x="7810500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79</xdr:row>
      <xdr:rowOff>0</xdr:rowOff>
    </xdr:from>
    <xdr:to>
      <xdr:col>10</xdr:col>
      <xdr:colOff>9525</xdr:colOff>
      <xdr:row>79</xdr:row>
      <xdr:rowOff>609600</xdr:rowOff>
    </xdr:to>
    <xdr:graphicFrame>
      <xdr:nvGraphicFramePr>
        <xdr:cNvPr id="10" name="Chart 19"/>
        <xdr:cNvGraphicFramePr/>
      </xdr:nvGraphicFramePr>
      <xdr:xfrm>
        <a:off x="390525" y="18811875"/>
        <a:ext cx="9886950" cy="60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81</xdr:row>
      <xdr:rowOff>9525</xdr:rowOff>
    </xdr:from>
    <xdr:to>
      <xdr:col>6</xdr:col>
      <xdr:colOff>1466850</xdr:colOff>
      <xdr:row>83</xdr:row>
      <xdr:rowOff>28575</xdr:rowOff>
    </xdr:to>
    <xdr:graphicFrame>
      <xdr:nvGraphicFramePr>
        <xdr:cNvPr id="11" name="Chart 20"/>
        <xdr:cNvGraphicFramePr/>
      </xdr:nvGraphicFramePr>
      <xdr:xfrm>
        <a:off x="371475" y="19954875"/>
        <a:ext cx="987742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85915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93382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28575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467802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66198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85725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90550"/>
          <a:ext cx="66770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6</xdr:col>
      <xdr:colOff>600075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600075"/>
          <a:ext cx="735330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4667250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0"/>
          <a:ext cx="52863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   PERSONALE NON DIRIGENTE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85725" y="0"/>
          <a:ext cx="76200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1133475</xdr:colOff>
      <xdr:row>0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8267700" y="0"/>
          <a:ext cx="1133475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1133475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496300" y="0"/>
          <a:ext cx="904875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3</xdr:col>
      <xdr:colOff>0</xdr:colOff>
      <xdr:row>1</xdr:row>
      <xdr:rowOff>438150</xdr:rowOff>
    </xdr:to>
    <xdr:sp>
      <xdr:nvSpPr>
        <xdr:cNvPr id="5" name="Testo 3"/>
        <xdr:cNvSpPr txBox="1">
          <a:spLocks noChangeArrowheads="1"/>
        </xdr:cNvSpPr>
      </xdr:nvSpPr>
      <xdr:spPr>
        <a:xfrm>
          <a:off x="0" y="514350"/>
          <a:ext cx="454342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    DIRIGENTI SCOLASTICI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0"/>
          <a:ext cx="50673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   PERSONALE NON DIRIGENTE</a:t>
          </a:r>
        </a:p>
      </xdr:txBody>
    </xdr:sp>
    <xdr:clientData/>
  </xdr:twoCellAnchor>
  <xdr:twoCellAnchor>
    <xdr:from>
      <xdr:col>0</xdr:col>
      <xdr:colOff>85725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85725" y="0"/>
          <a:ext cx="74961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8143875" y="0"/>
          <a:ext cx="857250" cy="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372475" y="0"/>
          <a:ext cx="62865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0</xdr:colOff>
      <xdr:row>1</xdr:row>
      <xdr:rowOff>438150</xdr:rowOff>
    </xdr:to>
    <xdr:sp>
      <xdr:nvSpPr>
        <xdr:cNvPr id="5" name="Testo 3"/>
        <xdr:cNvSpPr txBox="1">
          <a:spLocks noChangeArrowheads="1"/>
        </xdr:cNvSpPr>
      </xdr:nvSpPr>
      <xdr:spPr>
        <a:xfrm>
          <a:off x="0" y="581025"/>
          <a:ext cx="4324350" cy="4095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MACROCATEGORIA: PERSONALE DEL COMPARTO 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2203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01155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8961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102203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0325100" y="0"/>
          <a:ext cx="83820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10585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7532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9420225" y="0"/>
          <a:ext cx="17430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266700"/>
          <a:ext cx="72580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102042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109156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4579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110204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448675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104775" y="0"/>
          <a:ext cx="83439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66389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84486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305550" y="0"/>
          <a:ext cx="0" cy="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2004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63055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sto 9"/>
        <xdr:cNvSpPr txBox="1">
          <a:spLocks noChangeArrowheads="1"/>
        </xdr:cNvSpPr>
      </xdr:nvSpPr>
      <xdr:spPr>
        <a:xfrm>
          <a:off x="104775" y="0"/>
          <a:ext cx="620077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63055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72390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891540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7181850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0"/>
          <a:ext cx="12087225" cy="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REGIONI ED AUTONOMIE LOCALI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9625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4</xdr:col>
      <xdr:colOff>542925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66103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9563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38100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2961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447675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3247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257175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85915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28575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87153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132"/>
  <sheetViews>
    <sheetView showGridLines="0" tabSelected="1" zoomScale="75" zoomScaleNormal="75" workbookViewId="0" topLeftCell="A1">
      <selection activeCell="G53" sqref="G53"/>
    </sheetView>
  </sheetViews>
  <sheetFormatPr defaultColWidth="7.66015625" defaultRowHeight="10.5"/>
  <cols>
    <col min="1" max="1" width="6.66015625" style="519" customWidth="1"/>
    <col min="2" max="2" width="25.83203125" style="517" customWidth="1"/>
    <col min="3" max="3" width="31" style="517" customWidth="1"/>
    <col min="4" max="4" width="20.5" style="517" customWidth="1"/>
    <col min="5" max="5" width="40.66015625" style="517" customWidth="1"/>
    <col min="6" max="6" width="29" style="517" customWidth="1"/>
    <col min="7" max="7" width="26" style="517" customWidth="1"/>
    <col min="8" max="10" width="12.83203125" style="459" hidden="1" customWidth="1"/>
    <col min="11" max="11" width="38.83203125" style="459" customWidth="1"/>
    <col min="12" max="16384" width="7.66015625" style="459" customWidth="1"/>
  </cols>
  <sheetData>
    <row r="1" ht="57.75" customHeight="1">
      <c r="A1" s="679" t="s">
        <v>297</v>
      </c>
    </row>
    <row r="2" spans="1:7" s="460" customFormat="1" ht="20.25" customHeight="1">
      <c r="A2" s="702" t="s">
        <v>558</v>
      </c>
      <c r="B2" s="518"/>
      <c r="C2" s="747"/>
      <c r="D2" s="747"/>
      <c r="E2" s="747"/>
      <c r="F2" s="747"/>
      <c r="G2" s="518"/>
    </row>
    <row r="3" spans="1:7" s="460" customFormat="1" ht="27" customHeight="1">
      <c r="A3" s="559"/>
      <c r="B3" s="663"/>
      <c r="C3" s="747" t="str">
        <f>'t1'!A1</f>
        <v>SCUOLA</v>
      </c>
      <c r="D3" s="747"/>
      <c r="E3" s="747"/>
      <c r="F3" s="747"/>
      <c r="G3" s="518"/>
    </row>
    <row r="4" spans="3:8" ht="12.75">
      <c r="C4" s="520"/>
      <c r="D4" s="520"/>
      <c r="E4" s="520"/>
      <c r="F4" s="520"/>
      <c r="H4" s="461"/>
    </row>
    <row r="5" spans="5:8" ht="12.75">
      <c r="E5" s="519"/>
      <c r="H5" s="461"/>
    </row>
    <row r="6" ht="16.5" customHeight="1"/>
    <row r="7" ht="6" customHeight="1"/>
    <row r="8" spans="1:7" ht="19.5" customHeight="1">
      <c r="A8" s="560"/>
      <c r="B8" s="517" t="s">
        <v>230</v>
      </c>
      <c r="D8" s="521"/>
      <c r="E8" s="748"/>
      <c r="F8" s="749"/>
      <c r="G8" s="750"/>
    </row>
    <row r="9" spans="1:11" ht="28.5" customHeight="1">
      <c r="A9" s="560" t="s">
        <v>267</v>
      </c>
      <c r="B9" s="462" t="s">
        <v>231</v>
      </c>
      <c r="C9" s="462"/>
      <c r="D9" s="521"/>
      <c r="E9" s="726"/>
      <c r="F9" s="727"/>
      <c r="G9" s="728"/>
      <c r="K9" s="680" t="str">
        <f>IF(LEN(E9)=0,"E' NECESSARIO INSERIRE IL CODICE FISCALE DELL'ENTE","")</f>
        <v>E' NECESSARIO INSERIRE IL CODICE FISCALE DELL'ENTE</v>
      </c>
    </row>
    <row r="10" spans="1:11" ht="28.5" customHeight="1">
      <c r="A10" s="560" t="s">
        <v>267</v>
      </c>
      <c r="B10" s="462" t="s">
        <v>232</v>
      </c>
      <c r="C10" s="462"/>
      <c r="D10" s="521"/>
      <c r="E10" s="726"/>
      <c r="F10" s="727"/>
      <c r="G10" s="728"/>
      <c r="K10" s="680" t="str">
        <f>IF(LEN(E10)=0,"E' NECESSARIO INSERIRE IL TELEFONO DELL'ENTE","")</f>
        <v>E' NECESSARIO INSERIRE IL TELEFONO DELL'ENTE</v>
      </c>
    </row>
    <row r="11" spans="1:11" ht="28.5" customHeight="1">
      <c r="A11" s="560" t="s">
        <v>267</v>
      </c>
      <c r="B11" s="462" t="s">
        <v>233</v>
      </c>
      <c r="C11" s="462"/>
      <c r="D11" s="521"/>
      <c r="E11" s="726"/>
      <c r="F11" s="727"/>
      <c r="G11" s="728"/>
      <c r="K11" s="680" t="str">
        <f>IF(LEN(E11)=0,"E' NECESSARIO INSERIRE 
IL FAX DELL'ENTE","")</f>
        <v>E' NECESSARIO INSERIRE 
IL FAX DELL'ENTE</v>
      </c>
    </row>
    <row r="12" spans="1:11" ht="28.5" customHeight="1">
      <c r="A12" s="560" t="s">
        <v>267</v>
      </c>
      <c r="B12" s="462" t="s">
        <v>234</v>
      </c>
      <c r="C12" s="462"/>
      <c r="D12" s="521"/>
      <c r="E12" s="726"/>
      <c r="F12" s="727"/>
      <c r="G12" s="728"/>
      <c r="K12" s="680" t="str">
        <f>IF(LEN(E12)=0,"E' NECESSARIO INSERIRE 
L'E-MAIL DELL'ENTE","")</f>
        <v>E' NECESSARIO INSERIRE 
L'E-MAIL DELL'ENTE</v>
      </c>
    </row>
    <row r="13" spans="1:11" ht="28.5" customHeight="1">
      <c r="A13" s="560" t="s">
        <v>267</v>
      </c>
      <c r="B13" s="462" t="s">
        <v>235</v>
      </c>
      <c r="C13" s="681"/>
      <c r="D13" s="682"/>
      <c r="E13" s="683"/>
      <c r="F13" s="684"/>
      <c r="G13" s="726"/>
      <c r="H13" s="727"/>
      <c r="I13" s="728"/>
      <c r="K13" s="685" t="str">
        <f>IF(AND(LEN(C13)&gt;0,LEN(D13)&gt;0,LEN(E13)&gt;0,LEN(F13)&gt;0,LEN(G13)&gt;0),"","E' NECESSARIO COMPILARE TUTTI I DATI DELL'INDIRIZZO")</f>
        <v>E' NECESSARIO COMPILARE TUTTI I DATI DELL'INDIRIZZO</v>
      </c>
    </row>
    <row r="14" spans="1:7" s="464" customFormat="1" ht="20.25" customHeight="1">
      <c r="A14" s="560"/>
      <c r="B14" s="463"/>
      <c r="C14" s="522" t="s">
        <v>236</v>
      </c>
      <c r="D14" s="523" t="s">
        <v>281</v>
      </c>
      <c r="E14" s="522" t="s">
        <v>237</v>
      </c>
      <c r="F14" s="522" t="s">
        <v>512</v>
      </c>
      <c r="G14" s="522"/>
    </row>
    <row r="15" ht="24.75" customHeight="1">
      <c r="A15" s="560"/>
    </row>
    <row r="16" spans="1:7" s="465" customFormat="1" ht="15">
      <c r="A16" s="560"/>
      <c r="B16" s="524" t="s">
        <v>238</v>
      </c>
      <c r="C16" s="525"/>
      <c r="D16" s="526"/>
      <c r="E16" s="526"/>
      <c r="F16" s="489"/>
      <c r="G16" s="744" t="s">
        <v>513</v>
      </c>
    </row>
    <row r="17" spans="1:7" s="465" customFormat="1" ht="15">
      <c r="A17" s="560" t="s">
        <v>267</v>
      </c>
      <c r="B17" s="526" t="s">
        <v>239</v>
      </c>
      <c r="C17" s="526"/>
      <c r="D17" s="526" t="s">
        <v>240</v>
      </c>
      <c r="E17" s="526"/>
      <c r="F17" s="527" t="s">
        <v>241</v>
      </c>
      <c r="G17" s="745"/>
    </row>
    <row r="18" spans="1:11" ht="28.5" customHeight="1">
      <c r="A18" s="560"/>
      <c r="B18" s="726"/>
      <c r="C18" s="727"/>
      <c r="D18" s="726"/>
      <c r="E18" s="727"/>
      <c r="F18" s="726"/>
      <c r="G18" s="728"/>
      <c r="K18" s="686" t="str">
        <f>IF(AND(LEN(B18)&gt;0,LEN(D18)&gt;0,LEN(F18)&gt;0),"","E' NECESSARIO COMPILARE TUTTI I DATI DEL PRESIDENTE")</f>
        <v>E' NECESSARIO COMPILARE TUTTI I DATI DEL PRESIDENTE</v>
      </c>
    </row>
    <row r="19" spans="1:7" s="465" customFormat="1" ht="15">
      <c r="A19" s="560"/>
      <c r="B19" s="524" t="s">
        <v>242</v>
      </c>
      <c r="C19" s="525"/>
      <c r="D19" s="526"/>
      <c r="E19" s="526"/>
      <c r="F19" s="528"/>
      <c r="G19" s="526"/>
    </row>
    <row r="20" spans="1:7" s="465" customFormat="1" ht="15" customHeight="1">
      <c r="A20" s="560"/>
      <c r="B20" s="526" t="s">
        <v>239</v>
      </c>
      <c r="C20" s="526"/>
      <c r="D20" s="526" t="s">
        <v>240</v>
      </c>
      <c r="E20" s="526"/>
      <c r="F20" s="746" t="s">
        <v>241</v>
      </c>
      <c r="G20" s="746"/>
    </row>
    <row r="21" spans="1:7" ht="20.25" customHeight="1">
      <c r="A21" s="560"/>
      <c r="B21" s="742"/>
      <c r="C21" s="743"/>
      <c r="D21" s="742"/>
      <c r="E21" s="743"/>
      <c r="F21" s="742"/>
      <c r="G21" s="743"/>
    </row>
    <row r="22" spans="1:7" ht="20.25" customHeight="1">
      <c r="A22" s="560"/>
      <c r="B22" s="742"/>
      <c r="C22" s="743"/>
      <c r="D22" s="742"/>
      <c r="E22" s="743"/>
      <c r="F22" s="742"/>
      <c r="G22" s="743"/>
    </row>
    <row r="23" spans="1:7" ht="20.25" customHeight="1">
      <c r="A23" s="560"/>
      <c r="B23" s="742"/>
      <c r="C23" s="743"/>
      <c r="D23" s="742"/>
      <c r="E23" s="743"/>
      <c r="F23" s="742"/>
      <c r="G23" s="743"/>
    </row>
    <row r="24" spans="1:7" ht="20.25" customHeight="1">
      <c r="A24" s="560"/>
      <c r="B24" s="742"/>
      <c r="C24" s="743"/>
      <c r="D24" s="742"/>
      <c r="E24" s="743"/>
      <c r="F24" s="742"/>
      <c r="G24" s="743"/>
    </row>
    <row r="25" spans="1:7" ht="20.25" customHeight="1">
      <c r="A25" s="560"/>
      <c r="B25" s="742"/>
      <c r="C25" s="743"/>
      <c r="D25" s="742"/>
      <c r="E25" s="743"/>
      <c r="F25" s="742"/>
      <c r="G25" s="743"/>
    </row>
    <row r="26" spans="1:7" s="461" customFormat="1" ht="18">
      <c r="A26" s="560"/>
      <c r="B26" s="529"/>
      <c r="C26" s="530"/>
      <c r="D26" s="530"/>
      <c r="E26" s="531"/>
      <c r="F26" s="532"/>
      <c r="G26" s="532"/>
    </row>
    <row r="27" spans="1:8" ht="18" customHeight="1">
      <c r="A27" s="560"/>
      <c r="B27" s="534" t="s">
        <v>243</v>
      </c>
      <c r="C27" s="533"/>
      <c r="D27" s="533"/>
      <c r="E27" s="535"/>
      <c r="F27" s="536"/>
      <c r="G27" s="536"/>
      <c r="H27" s="466"/>
    </row>
    <row r="28" spans="1:8" ht="13.5" customHeight="1">
      <c r="A28" s="560"/>
      <c r="B28" s="533"/>
      <c r="C28" s="533"/>
      <c r="D28" s="533"/>
      <c r="E28" s="535"/>
      <c r="F28" s="538"/>
      <c r="G28" s="538"/>
      <c r="H28" s="466"/>
    </row>
    <row r="29" spans="1:8" ht="15">
      <c r="A29" s="560"/>
      <c r="B29" s="533"/>
      <c r="C29" s="535"/>
      <c r="D29" s="535"/>
      <c r="E29" s="537"/>
      <c r="F29" s="533"/>
      <c r="G29" s="538"/>
      <c r="H29" s="466"/>
    </row>
    <row r="30" spans="1:5" ht="18" customHeight="1">
      <c r="A30" s="560"/>
      <c r="B30" s="539" t="s">
        <v>514</v>
      </c>
      <c r="E30" s="519"/>
    </row>
    <row r="31" spans="1:7" s="468" customFormat="1" ht="15.75" customHeight="1">
      <c r="A31" s="560" t="s">
        <v>267</v>
      </c>
      <c r="B31" s="467" t="s">
        <v>239</v>
      </c>
      <c r="C31" s="467"/>
      <c r="D31" s="467" t="s">
        <v>240</v>
      </c>
      <c r="E31" s="467" t="s">
        <v>273</v>
      </c>
      <c r="F31" s="540" t="s">
        <v>232</v>
      </c>
      <c r="G31" s="469" t="s">
        <v>244</v>
      </c>
    </row>
    <row r="32" spans="1:11" ht="36">
      <c r="A32" s="560"/>
      <c r="B32" s="729"/>
      <c r="C32" s="730"/>
      <c r="D32" s="682"/>
      <c r="E32" s="687"/>
      <c r="F32" s="688"/>
      <c r="G32" s="688"/>
      <c r="K32" s="686" t="str">
        <f>IF(AND(LEN(B32)&gt;0,LEN(D32)&gt;0,LEN(E32)&gt;0,LEN(F32)&gt;0,LEN(G32)&gt;0),"","E' NECESSARIO COMPILARE TUTTI I DATI DEL RESPONSABILE")</f>
        <v>E' NECESSARIO COMPILARE TUTTI I DATI DEL RESPONSABILE</v>
      </c>
    </row>
    <row r="33" spans="1:7" ht="20.25" customHeight="1">
      <c r="A33" s="560"/>
      <c r="B33" s="721"/>
      <c r="C33" s="722"/>
      <c r="D33" s="568"/>
      <c r="E33" s="689"/>
      <c r="F33" s="690"/>
      <c r="G33" s="690"/>
    </row>
    <row r="34" spans="1:7" ht="12.75" customHeight="1">
      <c r="A34" s="560"/>
      <c r="B34" s="462"/>
      <c r="C34" s="462"/>
      <c r="D34" s="541"/>
      <c r="E34" s="541"/>
      <c r="F34" s="519"/>
      <c r="G34" s="519"/>
    </row>
    <row r="35" spans="1:7" ht="18" customHeight="1">
      <c r="A35" s="560"/>
      <c r="B35" s="462"/>
      <c r="C35" s="462"/>
      <c r="D35" s="541"/>
      <c r="E35" s="541"/>
      <c r="F35" s="519"/>
      <c r="G35" s="519"/>
    </row>
    <row r="36" spans="1:7" ht="6" customHeight="1">
      <c r="A36" s="560"/>
      <c r="B36" s="462"/>
      <c r="C36" s="462"/>
      <c r="D36" s="541"/>
      <c r="E36" s="541"/>
      <c r="F36" s="542"/>
      <c r="G36" s="542"/>
    </row>
    <row r="37" spans="1:9" ht="15">
      <c r="A37" s="560"/>
      <c r="B37" s="470"/>
      <c r="C37" s="462"/>
      <c r="F37" s="489"/>
      <c r="G37" s="489"/>
      <c r="H37" s="564" t="b">
        <v>0</v>
      </c>
      <c r="I37" s="564" t="b">
        <v>0</v>
      </c>
    </row>
    <row r="38" spans="1:11" ht="29.25" customHeight="1">
      <c r="A38" s="560" t="s">
        <v>268</v>
      </c>
      <c r="B38" s="725" t="s">
        <v>245</v>
      </c>
      <c r="C38" s="725"/>
      <c r="D38" s="725"/>
      <c r="E38" s="725"/>
      <c r="F38" s="691" t="s">
        <v>246</v>
      </c>
      <c r="G38" s="691" t="s">
        <v>247</v>
      </c>
      <c r="H38" s="665">
        <f>IF(H37=TRUE,1,0)</f>
        <v>0</v>
      </c>
      <c r="I38" s="665">
        <f>IF(I37=TRUE,1,0)</f>
        <v>0</v>
      </c>
      <c r="J38" s="692">
        <f>SUM(H38,I38)</f>
        <v>0</v>
      </c>
      <c r="K38" s="686" t="str">
        <f>IF(J38=0,"RISPOSTA OBBLIGATORIA",IF(J38=1,"OK",IF(J38=2,"RISPONDERE AD UNA SOLA DOMANDA"," ")))</f>
        <v>RISPOSTA OBBLIGATORIA</v>
      </c>
    </row>
    <row r="39" spans="2:9" ht="8.25" customHeight="1">
      <c r="B39" s="470"/>
      <c r="C39" s="462"/>
      <c r="F39" s="693"/>
      <c r="G39" s="693"/>
      <c r="H39" s="564" t="b">
        <v>0</v>
      </c>
      <c r="I39" s="564" t="b">
        <v>0</v>
      </c>
    </row>
    <row r="40" spans="1:11" ht="29.25" customHeight="1">
      <c r="A40" s="560" t="s">
        <v>269</v>
      </c>
      <c r="B40" s="725" t="s">
        <v>248</v>
      </c>
      <c r="C40" s="725"/>
      <c r="D40" s="725"/>
      <c r="E40" s="725"/>
      <c r="F40" s="691" t="s">
        <v>246</v>
      </c>
      <c r="G40" s="691" t="s">
        <v>247</v>
      </c>
      <c r="H40" s="665">
        <f>IF(H39=TRUE,1,0)</f>
        <v>0</v>
      </c>
      <c r="I40" s="665">
        <f>IF(I39=TRUE,1,0)</f>
        <v>0</v>
      </c>
      <c r="J40" s="692">
        <f>SUM(H40,I40)</f>
        <v>0</v>
      </c>
      <c r="K40" s="686" t="str">
        <f>IF(J40=0,"RISPOSTA OBBLIGATORIA",IF(J40=1,"OK",IF(J40=2,"RISPONDERE AD UNA SOLA DOMANDA"," ")))</f>
        <v>RISPOSTA OBBLIGATORIA</v>
      </c>
    </row>
    <row r="41" spans="1:9" ht="8.25" customHeight="1">
      <c r="A41" s="560"/>
      <c r="B41" s="470"/>
      <c r="C41" s="462"/>
      <c r="F41" s="703"/>
      <c r="G41" s="703"/>
      <c r="H41" s="564" t="b">
        <v>0</v>
      </c>
      <c r="I41" s="564" t="b">
        <v>0</v>
      </c>
    </row>
    <row r="42" spans="1:11" ht="29.25" customHeight="1">
      <c r="A42" s="560">
        <v>3</v>
      </c>
      <c r="B42" s="725" t="s">
        <v>249</v>
      </c>
      <c r="C42" s="725"/>
      <c r="D42" s="725"/>
      <c r="E42" s="725"/>
      <c r="F42" s="704" t="s">
        <v>246</v>
      </c>
      <c r="G42" s="704" t="s">
        <v>247</v>
      </c>
      <c r="H42" s="665">
        <f>IF(H41=TRUE,1,0)</f>
        <v>0</v>
      </c>
      <c r="I42" s="665">
        <f>IF(I41=TRUE,1,0)</f>
        <v>0</v>
      </c>
      <c r="J42" s="692">
        <f>SUM(H42,I42)</f>
        <v>0</v>
      </c>
      <c r="K42" s="686"/>
    </row>
    <row r="43" spans="1:9" ht="8.25" customHeight="1">
      <c r="A43" s="560"/>
      <c r="B43" s="470"/>
      <c r="C43" s="462"/>
      <c r="F43" s="703"/>
      <c r="G43" s="703"/>
      <c r="H43" s="564" t="b">
        <v>0</v>
      </c>
      <c r="I43" s="564" t="b">
        <v>0</v>
      </c>
    </row>
    <row r="44" spans="1:11" ht="29.25" customHeight="1">
      <c r="A44" s="560">
        <v>4</v>
      </c>
      <c r="B44" s="725" t="s">
        <v>249</v>
      </c>
      <c r="C44" s="725"/>
      <c r="D44" s="725"/>
      <c r="E44" s="725"/>
      <c r="F44" s="704" t="s">
        <v>246</v>
      </c>
      <c r="G44" s="704" t="s">
        <v>247</v>
      </c>
      <c r="H44" s="665">
        <f>IF(H43=TRUE,1,0)</f>
        <v>0</v>
      </c>
      <c r="I44" s="665">
        <f>IF(I43=TRUE,1,0)</f>
        <v>0</v>
      </c>
      <c r="J44" s="692">
        <f>SUM(H44,I44)</f>
        <v>0</v>
      </c>
      <c r="K44" s="686"/>
    </row>
    <row r="45" spans="1:9" ht="9.75" customHeight="1">
      <c r="A45" s="560"/>
      <c r="H45" s="665"/>
      <c r="I45" s="665"/>
    </row>
    <row r="46" spans="1:7" ht="15">
      <c r="A46" s="560"/>
      <c r="B46" s="519"/>
      <c r="C46" s="519"/>
      <c r="F46" s="542"/>
      <c r="G46" s="543" t="s">
        <v>250</v>
      </c>
    </row>
    <row r="47" spans="1:11" ht="24.75" customHeight="1">
      <c r="A47" s="560" t="s">
        <v>270</v>
      </c>
      <c r="B47" s="740" t="s">
        <v>305</v>
      </c>
      <c r="C47" s="740"/>
      <c r="D47" s="740"/>
      <c r="E47" s="740"/>
      <c r="F47" s="741"/>
      <c r="G47" s="694">
        <v>0</v>
      </c>
      <c r="K47" s="686">
        <f>IF(G47="","INSERIRE CAMPO OBBLIGATORIO",IF(G47=" ","INSERIRE NUMERO VALIDO",""))</f>
      </c>
    </row>
    <row r="48" spans="1:7" ht="4.5" customHeight="1">
      <c r="A48" s="560"/>
      <c r="B48" s="470"/>
      <c r="C48" s="462"/>
      <c r="D48" s="544"/>
      <c r="E48" s="544"/>
      <c r="F48" s="544"/>
      <c r="G48" s="544"/>
    </row>
    <row r="49" spans="1:7" ht="15">
      <c r="A49" s="560"/>
      <c r="B49" s="519"/>
      <c r="C49" s="519"/>
      <c r="D49" s="545"/>
      <c r="E49" s="546"/>
      <c r="F49" s="520"/>
      <c r="G49" s="543" t="s">
        <v>250</v>
      </c>
    </row>
    <row r="50" spans="1:11" ht="24" customHeight="1">
      <c r="A50" s="560" t="s">
        <v>271</v>
      </c>
      <c r="B50" s="740" t="s">
        <v>560</v>
      </c>
      <c r="C50" s="740"/>
      <c r="D50" s="740"/>
      <c r="E50" s="740"/>
      <c r="F50" s="741"/>
      <c r="G50" s="694">
        <v>0</v>
      </c>
      <c r="K50" s="686">
        <f>IF(G50="","INSERIRE CAMPO OBBLIGATORIO",IF(G50=" ","INSERIRE NUMERO VALIDO",""))</f>
      </c>
    </row>
    <row r="51" spans="1:7" ht="4.5" customHeight="1">
      <c r="A51" s="560"/>
      <c r="B51" s="470"/>
      <c r="C51" s="471"/>
      <c r="D51" s="545"/>
      <c r="E51" s="546"/>
      <c r="F51" s="520"/>
      <c r="G51" s="520"/>
    </row>
    <row r="52" spans="1:7" ht="15">
      <c r="A52" s="560"/>
      <c r="B52" s="519"/>
      <c r="C52" s="472"/>
      <c r="D52" s="547"/>
      <c r="E52" s="548"/>
      <c r="F52" s="549"/>
      <c r="G52" s="543" t="s">
        <v>250</v>
      </c>
    </row>
    <row r="53" spans="1:11" ht="24" customHeight="1">
      <c r="A53" s="560" t="s">
        <v>272</v>
      </c>
      <c r="B53" s="740" t="s">
        <v>515</v>
      </c>
      <c r="C53" s="740"/>
      <c r="D53" s="740"/>
      <c r="E53" s="740"/>
      <c r="F53" s="741"/>
      <c r="G53" s="694">
        <v>0</v>
      </c>
      <c r="K53" s="686">
        <f>IF(G53="","INSERIRE CAMPO OBBLIGATORIO",IF(G53=" ","INSERIRE NUMERO VALIDO",""))</f>
      </c>
    </row>
    <row r="54" spans="1:7" ht="4.5" customHeight="1">
      <c r="A54" s="560"/>
      <c r="B54" s="470"/>
      <c r="C54" s="471"/>
      <c r="D54" s="545"/>
      <c r="E54" s="546"/>
      <c r="F54" s="520"/>
      <c r="G54" s="520" t="s">
        <v>46</v>
      </c>
    </row>
    <row r="55" spans="1:7" ht="15">
      <c r="A55" s="560"/>
      <c r="B55" s="519"/>
      <c r="C55" s="472"/>
      <c r="D55" s="547"/>
      <c r="E55" s="548"/>
      <c r="F55" s="549"/>
      <c r="G55" s="543" t="s">
        <v>251</v>
      </c>
    </row>
    <row r="56" spans="1:11" ht="24" customHeight="1">
      <c r="A56" s="560" t="s">
        <v>274</v>
      </c>
      <c r="B56" s="740" t="s">
        <v>516</v>
      </c>
      <c r="C56" s="740"/>
      <c r="D56" s="740"/>
      <c r="E56" s="740"/>
      <c r="F56" s="741"/>
      <c r="G56" s="694">
        <v>0</v>
      </c>
      <c r="K56" s="686">
        <f>IF(G56="","INSERIRE CAMPO OBBLIGATORIO",IF(G56=" ","INSERIRE NUMERO VALIDO",""))</f>
      </c>
    </row>
    <row r="57" spans="1:11" ht="4.5" customHeight="1">
      <c r="A57" s="560"/>
      <c r="B57" s="695"/>
      <c r="C57" s="695"/>
      <c r="D57" s="695"/>
      <c r="E57" s="695"/>
      <c r="F57" s="696"/>
      <c r="G57" s="696"/>
      <c r="K57" s="686"/>
    </row>
    <row r="58" spans="1:7" ht="15">
      <c r="A58" s="560"/>
      <c r="B58" s="519"/>
      <c r="C58" s="519"/>
      <c r="F58" s="542"/>
      <c r="G58" s="543" t="s">
        <v>251</v>
      </c>
    </row>
    <row r="59" spans="1:11" ht="24" customHeight="1">
      <c r="A59" s="560">
        <v>9</v>
      </c>
      <c r="B59" s="725" t="s">
        <v>249</v>
      </c>
      <c r="C59" s="725"/>
      <c r="D59" s="725"/>
      <c r="E59" s="725"/>
      <c r="F59" s="720"/>
      <c r="G59" s="724"/>
      <c r="K59" s="686"/>
    </row>
    <row r="60" spans="1:7" ht="4.5" customHeight="1">
      <c r="A60" s="560"/>
      <c r="B60" s="470"/>
      <c r="C60" s="462"/>
      <c r="D60" s="544"/>
      <c r="E60" s="544"/>
      <c r="F60" s="544"/>
      <c r="G60" s="544"/>
    </row>
    <row r="61" spans="1:7" ht="15">
      <c r="A61" s="560"/>
      <c r="B61" s="519"/>
      <c r="C61" s="519"/>
      <c r="D61" s="545"/>
      <c r="E61" s="546"/>
      <c r="F61" s="520"/>
      <c r="G61" s="543" t="s">
        <v>251</v>
      </c>
    </row>
    <row r="62" spans="1:11" ht="24" customHeight="1">
      <c r="A62" s="560">
        <v>10</v>
      </c>
      <c r="B62" s="725" t="s">
        <v>249</v>
      </c>
      <c r="C62" s="725"/>
      <c r="D62" s="725"/>
      <c r="E62" s="725"/>
      <c r="F62" s="720"/>
      <c r="G62" s="724"/>
      <c r="K62" s="686"/>
    </row>
    <row r="63" spans="1:7" ht="4.5" customHeight="1">
      <c r="A63" s="560"/>
      <c r="B63" s="470"/>
      <c r="C63" s="471"/>
      <c r="D63" s="545"/>
      <c r="E63" s="546"/>
      <c r="F63" s="520"/>
      <c r="G63" s="520"/>
    </row>
    <row r="64" spans="1:7" ht="15">
      <c r="A64" s="560"/>
      <c r="B64" s="519"/>
      <c r="C64" s="472"/>
      <c r="D64" s="547"/>
      <c r="E64" s="548"/>
      <c r="F64" s="549"/>
      <c r="G64" s="543" t="s">
        <v>251</v>
      </c>
    </row>
    <row r="65" spans="1:11" ht="24" customHeight="1">
      <c r="A65" s="560">
        <v>11</v>
      </c>
      <c r="B65" s="725" t="s">
        <v>249</v>
      </c>
      <c r="C65" s="725"/>
      <c r="D65" s="725"/>
      <c r="E65" s="725"/>
      <c r="F65" s="720"/>
      <c r="G65" s="724"/>
      <c r="K65" s="686"/>
    </row>
    <row r="66" spans="1:7" ht="4.5" customHeight="1">
      <c r="A66" s="560"/>
      <c r="B66" s="470"/>
      <c r="C66" s="471"/>
      <c r="D66" s="545"/>
      <c r="E66" s="546"/>
      <c r="F66" s="520"/>
      <c r="G66" s="520"/>
    </row>
    <row r="67" spans="1:7" ht="15">
      <c r="A67" s="560"/>
      <c r="B67" s="519"/>
      <c r="C67" s="472"/>
      <c r="D67" s="547"/>
      <c r="E67" s="548"/>
      <c r="F67" s="549"/>
      <c r="G67" s="543" t="s">
        <v>251</v>
      </c>
    </row>
    <row r="68" spans="1:11" ht="24" customHeight="1">
      <c r="A68" s="560">
        <v>12</v>
      </c>
      <c r="B68" s="725" t="s">
        <v>249</v>
      </c>
      <c r="C68" s="725"/>
      <c r="D68" s="725"/>
      <c r="E68" s="725"/>
      <c r="F68" s="720"/>
      <c r="G68" s="724"/>
      <c r="K68" s="686"/>
    </row>
    <row r="69" spans="1:11" ht="4.5" customHeight="1">
      <c r="A69" s="560"/>
      <c r="B69" s="695"/>
      <c r="C69" s="695"/>
      <c r="D69" s="695"/>
      <c r="E69" s="695"/>
      <c r="F69" s="696"/>
      <c r="G69" s="696"/>
      <c r="K69" s="686"/>
    </row>
    <row r="70" spans="1:7" ht="15">
      <c r="A70" s="560"/>
      <c r="B70" s="519"/>
      <c r="C70" s="472"/>
      <c r="D70" s="547"/>
      <c r="E70" s="548"/>
      <c r="F70" s="549"/>
      <c r="G70" s="543" t="s">
        <v>251</v>
      </c>
    </row>
    <row r="71" spans="1:11" ht="24" customHeight="1">
      <c r="A71" s="560">
        <v>13</v>
      </c>
      <c r="B71" s="725" t="s">
        <v>249</v>
      </c>
      <c r="C71" s="725"/>
      <c r="D71" s="725"/>
      <c r="E71" s="725"/>
      <c r="F71" s="720"/>
      <c r="G71" s="724"/>
      <c r="K71" s="686"/>
    </row>
    <row r="72" spans="1:11" ht="20.25" customHeight="1">
      <c r="A72" s="560"/>
      <c r="B72" s="695"/>
      <c r="C72" s="695"/>
      <c r="D72" s="695"/>
      <c r="E72" s="695"/>
      <c r="F72" s="696"/>
      <c r="G72" s="520"/>
      <c r="K72" s="686"/>
    </row>
    <row r="73" spans="1:7" ht="33" customHeight="1">
      <c r="A73" s="560"/>
      <c r="B73" s="551"/>
      <c r="C73" s="552"/>
      <c r="D73" s="552"/>
      <c r="E73" s="552"/>
      <c r="F73" s="552"/>
      <c r="G73" s="553"/>
    </row>
    <row r="74" spans="1:11" ht="43.5" customHeight="1">
      <c r="A74" s="560"/>
      <c r="B74" s="732"/>
      <c r="C74" s="733"/>
      <c r="D74" s="733"/>
      <c r="E74" s="733"/>
      <c r="F74" s="733"/>
      <c r="G74" s="734"/>
      <c r="K74" s="686">
        <f>IF(LEN(B74)&gt;500,"IL NUMERO MASSIMO DI CARATTERI CONSENTITO E' 500","")</f>
      </c>
    </row>
    <row r="75" spans="1:11" ht="12.75" customHeight="1">
      <c r="A75" s="560"/>
      <c r="B75" s="735"/>
      <c r="C75" s="736"/>
      <c r="D75" s="736"/>
      <c r="E75" s="736"/>
      <c r="F75" s="736"/>
      <c r="G75" s="737"/>
      <c r="K75" s="686"/>
    </row>
    <row r="76" spans="1:7" ht="12.75" customHeight="1">
      <c r="A76" s="560"/>
      <c r="B76" s="735"/>
      <c r="C76" s="736"/>
      <c r="D76" s="736"/>
      <c r="E76" s="736"/>
      <c r="F76" s="736"/>
      <c r="G76" s="737"/>
    </row>
    <row r="77" spans="1:7" ht="12.75" customHeight="1">
      <c r="A77" s="560"/>
      <c r="B77" s="735"/>
      <c r="C77" s="736"/>
      <c r="D77" s="736"/>
      <c r="E77" s="736"/>
      <c r="F77" s="736"/>
      <c r="G77" s="737"/>
    </row>
    <row r="78" spans="1:7" ht="12.75" customHeight="1">
      <c r="A78" s="560"/>
      <c r="B78" s="738"/>
      <c r="C78" s="739"/>
      <c r="D78" s="739"/>
      <c r="E78" s="739"/>
      <c r="F78" s="739"/>
      <c r="G78" s="723"/>
    </row>
    <row r="79" spans="2:7" ht="38.25" customHeight="1">
      <c r="B79" s="731" t="s">
        <v>517</v>
      </c>
      <c r="C79" s="731"/>
      <c r="D79" s="731"/>
      <c r="E79" s="731"/>
      <c r="F79" s="731"/>
      <c r="G79" s="731"/>
    </row>
    <row r="80" ht="51" customHeight="1">
      <c r="C80" s="563"/>
    </row>
    <row r="81" spans="2:7" ht="38.25" customHeight="1">
      <c r="B81" s="731" t="s">
        <v>518</v>
      </c>
      <c r="C81" s="731"/>
      <c r="D81" s="731"/>
      <c r="E81" s="731"/>
      <c r="F81" s="731"/>
      <c r="G81" s="731"/>
    </row>
    <row r="82" ht="51.75" customHeight="1">
      <c r="C82" s="563"/>
    </row>
    <row r="83" ht="18" customHeight="1">
      <c r="C83" s="563"/>
    </row>
    <row r="84" spans="1:11" ht="15">
      <c r="A84" s="697"/>
      <c r="B84" s="839" t="s">
        <v>559</v>
      </c>
      <c r="C84" s="563"/>
      <c r="H84" s="698"/>
      <c r="I84" s="698"/>
      <c r="J84" s="698"/>
      <c r="K84" s="698"/>
    </row>
    <row r="85" spans="1:7" s="707" customFormat="1" ht="12.75">
      <c r="A85" s="705"/>
      <c r="B85" s="581" t="s">
        <v>519</v>
      </c>
      <c r="C85" s="581">
        <f>IF(('t1'!$E$71+'t1'!$L$71+'t1'!$M$71)&gt;0,1,0)</f>
        <v>0</v>
      </c>
      <c r="D85" s="706"/>
      <c r="E85" s="581" t="s">
        <v>520</v>
      </c>
      <c r="F85" s="581">
        <f>IF(COUNTIF('Squadratura 1'!J6:J70,"ERRORE")=0,0,1)</f>
        <v>0</v>
      </c>
      <c r="G85" s="706"/>
    </row>
    <row r="86" spans="1:7" s="707" customFormat="1" ht="12.75">
      <c r="A86" s="705"/>
      <c r="B86" s="581" t="s">
        <v>521</v>
      </c>
      <c r="C86" s="581">
        <f>SUM('t2'!C10:L10)</f>
        <v>0</v>
      </c>
      <c r="D86" s="706"/>
      <c r="E86" s="581" t="s">
        <v>522</v>
      </c>
      <c r="F86" s="581">
        <f>IF(OR('Squadratura 2'!G72="ERRORE",'Squadratura 2'!L72="ERRORE"),1,0)</f>
        <v>0</v>
      </c>
      <c r="G86" s="706"/>
    </row>
    <row r="87" spans="1:11" s="707" customFormat="1" ht="12.75">
      <c r="A87" s="705"/>
      <c r="B87" s="581" t="s">
        <v>523</v>
      </c>
      <c r="C87" s="581">
        <f>SUM('t3'!C71:J71)</f>
        <v>0</v>
      </c>
      <c r="D87" s="706"/>
      <c r="E87" s="581" t="s">
        <v>524</v>
      </c>
      <c r="F87" s="581">
        <f>IF(OR('Squadratura 3'!J73="ERRORE",'Squadratura 3'!R73="ERRORE"),1,0)</f>
        <v>0</v>
      </c>
      <c r="G87" s="706"/>
      <c r="K87" s="708"/>
    </row>
    <row r="88" spans="1:11" s="707" customFormat="1" ht="12.75">
      <c r="A88" s="705"/>
      <c r="B88" s="581" t="s">
        <v>525</v>
      </c>
      <c r="C88" s="581">
        <f>IF(('t4'!$BP$71)&gt;0,1,0)</f>
        <v>0</v>
      </c>
      <c r="D88" s="706"/>
      <c r="E88" s="581" t="s">
        <v>526</v>
      </c>
      <c r="F88" s="581">
        <f>IF(COUNTIF('Squadratura 4'!I6:I70,"ERRORE")=0,0,1)</f>
        <v>0</v>
      </c>
      <c r="G88" s="581"/>
      <c r="K88" s="708"/>
    </row>
    <row r="89" spans="1:11" s="707" customFormat="1" ht="12.75">
      <c r="A89" s="705"/>
      <c r="B89" s="581" t="s">
        <v>527</v>
      </c>
      <c r="C89" s="581">
        <f>IF(('t5'!$M$71+'t5'!$N$71)&gt;0,1,0)</f>
        <v>0</v>
      </c>
      <c r="D89" s="706"/>
      <c r="E89" s="581" t="s">
        <v>528</v>
      </c>
      <c r="F89" s="581">
        <f>IF(OR('t15(1)'!H4&lt;&gt;"OK",'t15(3)'!H4&lt;&gt;"OK"),1,0)</f>
        <v>0</v>
      </c>
      <c r="G89" s="706"/>
      <c r="K89" s="708"/>
    </row>
    <row r="90" spans="1:11" s="707" customFormat="1" ht="12.75">
      <c r="A90" s="705"/>
      <c r="B90" s="581" t="s">
        <v>529</v>
      </c>
      <c r="C90" s="581">
        <f>IF(('t6'!$K$71+'t6'!$L$71)&gt;0,1,0)</f>
        <v>0</v>
      </c>
      <c r="D90" s="706"/>
      <c r="E90" s="581" t="s">
        <v>530</v>
      </c>
      <c r="F90" s="581">
        <f>IF(OR('t15(1)'!H14&lt;&gt;"OK ",'t15(3)'!H17&lt;&gt;"OK "),1,0)</f>
        <v>0</v>
      </c>
      <c r="G90" s="706"/>
      <c r="K90" s="708"/>
    </row>
    <row r="91" spans="1:11" s="707" customFormat="1" ht="12.75">
      <c r="A91" s="705"/>
      <c r="B91" s="581" t="s">
        <v>531</v>
      </c>
      <c r="C91" s="581">
        <f>IF(('t7'!$U$71+'t7'!$V$71)&gt;0,1,0)</f>
        <v>0</v>
      </c>
      <c r="D91" s="706"/>
      <c r="E91" s="581" t="s">
        <v>532</v>
      </c>
      <c r="F91" s="581">
        <f>IF(COUNTIF('Incongruenza 1'!D6:D11,"OK")=6,0,1)</f>
        <v>0</v>
      </c>
      <c r="G91" s="706"/>
      <c r="K91" s="708"/>
    </row>
    <row r="92" spans="1:11" s="707" customFormat="1" ht="12.75">
      <c r="A92" s="705"/>
      <c r="B92" s="581" t="s">
        <v>533</v>
      </c>
      <c r="C92" s="581">
        <f>IF(('t8'!$Y$71+'t8'!$Z$71)&gt;0,1,0)</f>
        <v>0</v>
      </c>
      <c r="D92" s="706"/>
      <c r="E92" s="581" t="s">
        <v>534</v>
      </c>
      <c r="F92" s="581">
        <f>IF(COUNTIF('Incongruenza 2'!I6:I70,"ERRORE")=0,0,1)</f>
        <v>0</v>
      </c>
      <c r="G92" s="706"/>
      <c r="K92" s="708"/>
    </row>
    <row r="93" spans="1:11" s="707" customFormat="1" ht="12.75">
      <c r="A93" s="705"/>
      <c r="B93" s="581" t="s">
        <v>535</v>
      </c>
      <c r="C93" s="581">
        <f>IF(('t9'!$K$71+'t9'!$L$71)&gt;0,1,0)</f>
        <v>0</v>
      </c>
      <c r="D93" s="706"/>
      <c r="E93" s="581" t="s">
        <v>536</v>
      </c>
      <c r="F93" s="581">
        <f>IF(OR(AND('Incongruenza 4 e controlli t14'!F20=" ",'Incongruenza 4 e controlli t14'!F22=" "),AND('Incongruenza 4 e controlli t14'!F20="OK",'Incongruenza 4 e controlli t14'!F22="OK")),0,1)</f>
        <v>0</v>
      </c>
      <c r="G93" s="706"/>
      <c r="K93" s="708"/>
    </row>
    <row r="94" spans="1:11" s="707" customFormat="1" ht="12.75">
      <c r="A94" s="705"/>
      <c r="B94" s="581" t="s">
        <v>537</v>
      </c>
      <c r="C94" s="581">
        <f>IF(('t10'!$AU$71+'t10'!$AV$71)&gt;0,1,0)</f>
        <v>0</v>
      </c>
      <c r="D94" s="706"/>
      <c r="E94" s="581" t="s">
        <v>538</v>
      </c>
      <c r="F94" s="581">
        <f>IF(COUNTIF('Incongruenza 5'!G6:G70,"ERRORE")=0,0,1)</f>
        <v>0</v>
      </c>
      <c r="G94" s="706"/>
      <c r="K94" s="708"/>
    </row>
    <row r="95" spans="1:7" s="707" customFormat="1" ht="12.75">
      <c r="A95" s="705"/>
      <c r="B95" s="581" t="s">
        <v>539</v>
      </c>
      <c r="C95" s="581">
        <f>IF(('t11'!$Q$73+'t11'!$R$73)&gt;0,1,0)</f>
        <v>0</v>
      </c>
      <c r="D95" s="706"/>
      <c r="E95" s="581" t="s">
        <v>540</v>
      </c>
      <c r="F95" s="581">
        <f>IF(COUNTIF('Incongruenza 6'!E6:E70,"ERRORE")=0,0,1)</f>
        <v>0</v>
      </c>
      <c r="G95" s="706"/>
    </row>
    <row r="96" spans="1:7" s="707" customFormat="1" ht="12.75">
      <c r="A96" s="705"/>
      <c r="B96" s="581" t="s">
        <v>541</v>
      </c>
      <c r="C96" s="581">
        <f>IF(('t12'!$K$71+'t12'!$C$71)&gt;0,1,0)</f>
        <v>0</v>
      </c>
      <c r="D96" s="706"/>
      <c r="E96" s="581" t="s">
        <v>542</v>
      </c>
      <c r="F96" s="581">
        <f>IF(COUNTIF('Incongruenza 7'!I6:I70,"ERRORE")=0,0,1)</f>
        <v>0</v>
      </c>
      <c r="G96" s="706"/>
    </row>
    <row r="97" spans="1:7" s="707" customFormat="1" ht="12.75">
      <c r="A97" s="705"/>
      <c r="B97" s="581" t="s">
        <v>543</v>
      </c>
      <c r="C97" s="581">
        <f>IF(('t13'!$O$71)&gt;0,1,0)</f>
        <v>0</v>
      </c>
      <c r="D97" s="706"/>
      <c r="E97" s="706"/>
      <c r="F97" s="581"/>
      <c r="G97" s="706"/>
    </row>
    <row r="98" spans="1:7" s="707" customFormat="1" ht="12.75">
      <c r="A98" s="705"/>
      <c r="B98" s="581" t="s">
        <v>544</v>
      </c>
      <c r="C98" s="581">
        <f>IF(('Incongruenza 4 e controlli t14'!$C$27)&gt;0,1,0)</f>
        <v>0</v>
      </c>
      <c r="D98" s="706"/>
      <c r="E98" s="706"/>
      <c r="F98" s="706"/>
      <c r="G98" s="706"/>
    </row>
    <row r="99" spans="1:7" s="707" customFormat="1" ht="12.75">
      <c r="A99" s="705"/>
      <c r="B99" s="581" t="s">
        <v>545</v>
      </c>
      <c r="C99" s="581">
        <f>IF(('t15(1)'!$C$21+'t15(1)'!$G$21+'t15(3)'!$C$24+'t15(3)'!$G$24)&gt;0,1,0)</f>
        <v>0</v>
      </c>
      <c r="D99" s="706"/>
      <c r="E99" s="706"/>
      <c r="F99" s="706"/>
      <c r="G99" s="706"/>
    </row>
    <row r="100" spans="1:7" s="707" customFormat="1" ht="12.75">
      <c r="A100" s="705"/>
      <c r="B100" s="581"/>
      <c r="C100" s="581"/>
      <c r="D100" s="706"/>
      <c r="E100" s="706"/>
      <c r="F100" s="706"/>
      <c r="G100" s="706"/>
    </row>
    <row r="101" spans="1:7" s="707" customFormat="1" ht="12.75">
      <c r="A101" s="705"/>
      <c r="B101" s="706"/>
      <c r="C101" s="706"/>
      <c r="D101" s="706"/>
      <c r="E101" s="706"/>
      <c r="F101" s="706"/>
      <c r="G101" s="706"/>
    </row>
    <row r="102" spans="1:7" s="707" customFormat="1" ht="12.75">
      <c r="A102" s="705"/>
      <c r="B102" s="706"/>
      <c r="C102" s="709"/>
      <c r="D102" s="706"/>
      <c r="E102" s="706"/>
      <c r="F102" s="706"/>
      <c r="G102" s="706"/>
    </row>
    <row r="103" spans="1:7" s="707" customFormat="1" ht="12.75">
      <c r="A103" s="705"/>
      <c r="B103" s="706"/>
      <c r="C103" s="709"/>
      <c r="D103" s="706"/>
      <c r="E103" s="706"/>
      <c r="F103" s="706"/>
      <c r="G103" s="706"/>
    </row>
    <row r="104" spans="1:7" s="707" customFormat="1" ht="12.75">
      <c r="A104" s="705"/>
      <c r="B104" s="706"/>
      <c r="C104" s="709"/>
      <c r="D104" s="706"/>
      <c r="E104" s="706"/>
      <c r="F104" s="706"/>
      <c r="G104" s="706"/>
    </row>
    <row r="105" spans="1:7" s="707" customFormat="1" ht="12.75">
      <c r="A105" s="705"/>
      <c r="B105" s="706"/>
      <c r="C105" s="709"/>
      <c r="D105" s="706"/>
      <c r="E105" s="706"/>
      <c r="F105" s="706"/>
      <c r="G105" s="706"/>
    </row>
    <row r="106" spans="1:7" s="700" customFormat="1" ht="12.75">
      <c r="A106" s="699"/>
      <c r="B106" s="550"/>
      <c r="C106" s="701"/>
      <c r="D106" s="550"/>
      <c r="E106" s="550"/>
      <c r="F106" s="550"/>
      <c r="G106" s="550"/>
    </row>
    <row r="107" spans="1:7" s="700" customFormat="1" ht="12.75">
      <c r="A107" s="699"/>
      <c r="B107" s="550"/>
      <c r="C107" s="701"/>
      <c r="D107" s="550"/>
      <c r="E107" s="550"/>
      <c r="F107" s="550"/>
      <c r="G107" s="550"/>
    </row>
    <row r="108" spans="1:7" s="700" customFormat="1" ht="12.75">
      <c r="A108" s="699"/>
      <c r="B108" s="550"/>
      <c r="C108" s="701"/>
      <c r="D108" s="550"/>
      <c r="E108" s="550"/>
      <c r="F108" s="550"/>
      <c r="G108" s="550"/>
    </row>
    <row r="109" spans="1:7" s="700" customFormat="1" ht="12.75">
      <c r="A109" s="699"/>
      <c r="B109" s="550"/>
      <c r="C109" s="701"/>
      <c r="D109" s="550"/>
      <c r="E109" s="550"/>
      <c r="F109" s="550"/>
      <c r="G109" s="550"/>
    </row>
    <row r="110" spans="1:7" s="700" customFormat="1" ht="12.75">
      <c r="A110" s="699"/>
      <c r="B110" s="550"/>
      <c r="C110" s="701"/>
      <c r="D110" s="550"/>
      <c r="E110" s="550"/>
      <c r="F110" s="550"/>
      <c r="G110" s="550"/>
    </row>
    <row r="111" spans="1:7" s="700" customFormat="1" ht="12.75">
      <c r="A111" s="699"/>
      <c r="B111" s="550"/>
      <c r="C111" s="701"/>
      <c r="D111" s="550"/>
      <c r="E111" s="550"/>
      <c r="F111" s="550"/>
      <c r="G111" s="550"/>
    </row>
    <row r="112" spans="1:7" s="700" customFormat="1" ht="12.75">
      <c r="A112" s="699"/>
      <c r="B112" s="550"/>
      <c r="C112" s="701"/>
      <c r="D112" s="550"/>
      <c r="E112" s="550"/>
      <c r="F112" s="550"/>
      <c r="G112" s="550"/>
    </row>
    <row r="113" spans="1:7" s="700" customFormat="1" ht="12.75">
      <c r="A113" s="699"/>
      <c r="B113" s="550"/>
      <c r="C113" s="701"/>
      <c r="D113" s="550"/>
      <c r="E113" s="550"/>
      <c r="F113" s="550"/>
      <c r="G113" s="550"/>
    </row>
    <row r="114" spans="1:7" s="700" customFormat="1" ht="12.75">
      <c r="A114" s="699"/>
      <c r="B114" s="550"/>
      <c r="C114" s="701"/>
      <c r="D114" s="550"/>
      <c r="E114" s="550"/>
      <c r="F114" s="550"/>
      <c r="G114" s="550"/>
    </row>
    <row r="115" spans="1:7" s="700" customFormat="1" ht="12.75">
      <c r="A115" s="699"/>
      <c r="B115" s="550"/>
      <c r="C115" s="701"/>
      <c r="D115" s="550"/>
      <c r="E115" s="550"/>
      <c r="F115" s="550"/>
      <c r="G115" s="550"/>
    </row>
    <row r="116" spans="1:7" s="700" customFormat="1" ht="12.75">
      <c r="A116" s="699"/>
      <c r="B116" s="550"/>
      <c r="C116" s="701"/>
      <c r="D116" s="550"/>
      <c r="E116" s="550"/>
      <c r="F116" s="550"/>
      <c r="G116" s="550"/>
    </row>
    <row r="117" spans="1:7" s="700" customFormat="1" ht="12.75">
      <c r="A117" s="699"/>
      <c r="B117" s="550"/>
      <c r="C117" s="701"/>
      <c r="D117" s="550"/>
      <c r="E117" s="550"/>
      <c r="F117" s="550"/>
      <c r="G117" s="550"/>
    </row>
    <row r="118" ht="12.75">
      <c r="C118" s="554"/>
    </row>
    <row r="119" ht="12.75">
      <c r="C119" s="554"/>
    </row>
    <row r="120" ht="12.75">
      <c r="C120" s="554"/>
    </row>
    <row r="121" ht="12.75">
      <c r="C121" s="554"/>
    </row>
    <row r="122" ht="12.75">
      <c r="C122" s="554"/>
    </row>
    <row r="123" ht="12.75">
      <c r="C123" s="554"/>
    </row>
    <row r="124" ht="12.75">
      <c r="C124" s="554"/>
    </row>
    <row r="125" ht="12.75">
      <c r="C125" s="554"/>
    </row>
    <row r="126" ht="12.75">
      <c r="C126" s="554"/>
    </row>
    <row r="127" ht="12.75">
      <c r="C127" s="554"/>
    </row>
    <row r="128" ht="12.75">
      <c r="C128" s="554"/>
    </row>
    <row r="129" ht="12.75">
      <c r="C129" s="554"/>
    </row>
    <row r="130" ht="12.75">
      <c r="C130" s="554"/>
    </row>
    <row r="131" ht="12.75">
      <c r="C131" s="554"/>
    </row>
    <row r="132" ht="12.75">
      <c r="C132" s="554"/>
    </row>
  </sheetData>
  <sheetProtection password="EA98" sheet="1" objects="1" scenarios="1" selectLockedCells="1"/>
  <mergeCells count="46">
    <mergeCell ref="B53:F53"/>
    <mergeCell ref="B81:G81"/>
    <mergeCell ref="C2:F2"/>
    <mergeCell ref="E8:G8"/>
    <mergeCell ref="E9:G9"/>
    <mergeCell ref="E10:G10"/>
    <mergeCell ref="C3:F3"/>
    <mergeCell ref="E11:G11"/>
    <mergeCell ref="E12:G12"/>
    <mergeCell ref="B18:C18"/>
    <mergeCell ref="D18:E18"/>
    <mergeCell ref="F18:G18"/>
    <mergeCell ref="G16:G17"/>
    <mergeCell ref="B21:C21"/>
    <mergeCell ref="D21:E21"/>
    <mergeCell ref="F21:G21"/>
    <mergeCell ref="F20:G20"/>
    <mergeCell ref="B42:E42"/>
    <mergeCell ref="B44:E44"/>
    <mergeCell ref="B50:F50"/>
    <mergeCell ref="B22:C22"/>
    <mergeCell ref="D22:E22"/>
    <mergeCell ref="F22:G22"/>
    <mergeCell ref="B23:C23"/>
    <mergeCell ref="D23:E23"/>
    <mergeCell ref="F23:G23"/>
    <mergeCell ref="D24:E24"/>
    <mergeCell ref="F24:G24"/>
    <mergeCell ref="B25:C25"/>
    <mergeCell ref="D25:E25"/>
    <mergeCell ref="F25:G25"/>
    <mergeCell ref="G13:I13"/>
    <mergeCell ref="B32:C32"/>
    <mergeCell ref="B79:G79"/>
    <mergeCell ref="B74:G78"/>
    <mergeCell ref="B33:C33"/>
    <mergeCell ref="B38:E38"/>
    <mergeCell ref="B47:F47"/>
    <mergeCell ref="B40:E40"/>
    <mergeCell ref="B56:F56"/>
    <mergeCell ref="B24:C24"/>
    <mergeCell ref="B68:E68"/>
    <mergeCell ref="B71:E71"/>
    <mergeCell ref="B59:E59"/>
    <mergeCell ref="B62:E62"/>
    <mergeCell ref="B65:E65"/>
  </mergeCells>
  <printOptions horizontalCentered="1"/>
  <pageMargins left="0.7874015748031497" right="0.58" top="0.4" bottom="0.39" header="0.17" footer="0.17"/>
  <pageSetup fitToHeight="1" fitToWidth="1" horizontalDpi="600" verticalDpi="600" orientation="portrait" paperSize="9" scale="51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6"/>
  <dimension ref="A1:P72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52.5" style="39" customWidth="1"/>
    <col min="2" max="2" width="10.83203125" style="39" customWidth="1"/>
    <col min="3" max="12" width="14.83203125" style="39" customWidth="1"/>
    <col min="13" max="16384" width="10.66015625" style="39" customWidth="1"/>
  </cols>
  <sheetData>
    <row r="1" spans="1:13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3"/>
      <c r="L1" s="413"/>
      <c r="M1"/>
    </row>
    <row r="2" spans="1:13" s="5" customFormat="1" ht="5.25" customHeight="1">
      <c r="A2" s="458"/>
      <c r="B2" s="458"/>
      <c r="C2" s="458"/>
      <c r="D2" s="458"/>
      <c r="E2" s="458"/>
      <c r="F2" s="458"/>
      <c r="G2" s="458"/>
      <c r="H2" s="458"/>
      <c r="I2" s="458"/>
      <c r="J2" s="458"/>
      <c r="K2" s="3"/>
      <c r="L2" s="413"/>
      <c r="M2"/>
    </row>
    <row r="3" spans="9:12" ht="30" customHeight="1" thickBot="1">
      <c r="I3" s="759"/>
      <c r="J3" s="759"/>
      <c r="K3" s="759"/>
      <c r="L3" s="759"/>
    </row>
    <row r="4" spans="1:12" ht="20.25" customHeight="1">
      <c r="A4" s="367" t="s">
        <v>84</v>
      </c>
      <c r="B4" s="346" t="s">
        <v>1</v>
      </c>
      <c r="C4" s="40" t="s">
        <v>10</v>
      </c>
      <c r="D4" s="41"/>
      <c r="E4" s="40" t="s">
        <v>11</v>
      </c>
      <c r="F4" s="41"/>
      <c r="G4" s="40" t="s">
        <v>12</v>
      </c>
      <c r="H4" s="41"/>
      <c r="I4" s="40" t="s">
        <v>13</v>
      </c>
      <c r="J4" s="41"/>
      <c r="K4" s="40" t="s">
        <v>5</v>
      </c>
      <c r="L4" s="41"/>
    </row>
    <row r="5" spans="1:12" ht="14.25" customHeight="1" thickBot="1">
      <c r="A5" s="42"/>
      <c r="B5" s="43"/>
      <c r="C5" s="44" t="s">
        <v>3</v>
      </c>
      <c r="D5" s="45" t="s">
        <v>4</v>
      </c>
      <c r="E5" s="44" t="s">
        <v>3</v>
      </c>
      <c r="F5" s="45" t="s">
        <v>4</v>
      </c>
      <c r="G5" s="44" t="s">
        <v>3</v>
      </c>
      <c r="H5" s="46" t="s">
        <v>4</v>
      </c>
      <c r="I5" s="44" t="s">
        <v>3</v>
      </c>
      <c r="J5" s="47" t="s">
        <v>4</v>
      </c>
      <c r="K5" s="44" t="s">
        <v>3</v>
      </c>
      <c r="L5" s="47" t="s">
        <v>4</v>
      </c>
    </row>
    <row r="6" spans="1:12" ht="13.5" customHeight="1" thickTop="1">
      <c r="A6" s="28" t="str">
        <f>'t1'!A6</f>
        <v>DIRIGENTE SCOLASTICO</v>
      </c>
      <c r="B6" s="291" t="str">
        <f>'t1'!B6</f>
        <v>0D0158</v>
      </c>
      <c r="C6" s="440"/>
      <c r="D6" s="441"/>
      <c r="E6" s="440"/>
      <c r="F6" s="441"/>
      <c r="G6" s="440"/>
      <c r="H6" s="442"/>
      <c r="I6" s="443"/>
      <c r="J6" s="444"/>
      <c r="K6" s="631">
        <f>SUM(C6,E6,G6,I6)</f>
        <v>0</v>
      </c>
      <c r="L6" s="632">
        <f>SUM(D6,F6,H6,J6)</f>
        <v>0</v>
      </c>
    </row>
    <row r="7" spans="1:12" ht="13.5" customHeight="1">
      <c r="A7" s="196" t="str">
        <f>'t1'!A7</f>
        <v>EX PRESIDI/RUOLO AD ESAURIMENTO</v>
      </c>
      <c r="B7" s="281" t="str">
        <f>'t1'!B7</f>
        <v>0D0E58</v>
      </c>
      <c r="C7" s="445"/>
      <c r="D7" s="446"/>
      <c r="E7" s="445"/>
      <c r="F7" s="446"/>
      <c r="G7" s="445"/>
      <c r="H7" s="447"/>
      <c r="I7" s="448"/>
      <c r="J7" s="449"/>
      <c r="K7" s="633">
        <f aca="true" t="shared" si="0" ref="K7:K70">SUM(C7,E7,G7,I7)</f>
        <v>0</v>
      </c>
      <c r="L7" s="634">
        <f aca="true" t="shared" si="1" ref="L7:L70">SUM(D7,F7,H7,J7)</f>
        <v>0</v>
      </c>
    </row>
    <row r="8" spans="1:12" ht="13.5" customHeight="1">
      <c r="A8" s="196" t="str">
        <f>'t1'!A8</f>
        <v>DOC. LAUR. IST. SEC. II GRADO</v>
      </c>
      <c r="B8" s="281" t="str">
        <f>'t1'!B8</f>
        <v>016132</v>
      </c>
      <c r="C8" s="445"/>
      <c r="D8" s="446"/>
      <c r="E8" s="445"/>
      <c r="F8" s="446"/>
      <c r="G8" s="445"/>
      <c r="H8" s="447"/>
      <c r="I8" s="448"/>
      <c r="J8" s="449"/>
      <c r="K8" s="633">
        <f t="shared" si="0"/>
        <v>0</v>
      </c>
      <c r="L8" s="634">
        <f t="shared" si="1"/>
        <v>0</v>
      </c>
    </row>
    <row r="9" spans="1:12" ht="13.5" customHeight="1">
      <c r="A9" s="196" t="str">
        <f>'t1'!A9</f>
        <v>DOC. LAUR. SOST. IST.SEC. II GRADO</v>
      </c>
      <c r="B9" s="281" t="str">
        <f>'t1'!B9</f>
        <v>016630</v>
      </c>
      <c r="C9" s="445"/>
      <c r="D9" s="446"/>
      <c r="E9" s="445"/>
      <c r="F9" s="446"/>
      <c r="G9" s="445"/>
      <c r="H9" s="447"/>
      <c r="I9" s="448"/>
      <c r="J9" s="449"/>
      <c r="K9" s="633">
        <f t="shared" si="0"/>
        <v>0</v>
      </c>
      <c r="L9" s="634">
        <f t="shared" si="1"/>
        <v>0</v>
      </c>
    </row>
    <row r="10" spans="1:12" ht="13.5" customHeight="1">
      <c r="A10" s="196" t="str">
        <f>'t1'!A10</f>
        <v>DOC. SCUOLA MEDIA ED EQUIP.</v>
      </c>
      <c r="B10" s="281" t="str">
        <f>'t1'!B10</f>
        <v>016135</v>
      </c>
      <c r="C10" s="445"/>
      <c r="D10" s="446"/>
      <c r="E10" s="445"/>
      <c r="F10" s="446"/>
      <c r="G10" s="445"/>
      <c r="H10" s="447"/>
      <c r="I10" s="448"/>
      <c r="J10" s="449"/>
      <c r="K10" s="633">
        <f t="shared" si="0"/>
        <v>0</v>
      </c>
      <c r="L10" s="634">
        <f t="shared" si="1"/>
        <v>0</v>
      </c>
    </row>
    <row r="11" spans="1:12" ht="13.5" customHeight="1">
      <c r="A11" s="196" t="str">
        <f>'t1'!A11</f>
        <v>DOC. LAUR. SOST. SCUOLA MEDIA</v>
      </c>
      <c r="B11" s="281" t="str">
        <f>'t1'!B11</f>
        <v>016638</v>
      </c>
      <c r="C11" s="445"/>
      <c r="D11" s="446"/>
      <c r="E11" s="445"/>
      <c r="F11" s="446"/>
      <c r="G11" s="445"/>
      <c r="H11" s="447"/>
      <c r="I11" s="448"/>
      <c r="J11" s="449"/>
      <c r="K11" s="633">
        <f t="shared" si="0"/>
        <v>0</v>
      </c>
      <c r="L11" s="634">
        <f t="shared" si="1"/>
        <v>0</v>
      </c>
    </row>
    <row r="12" spans="1:12" ht="13.5" customHeight="1">
      <c r="A12" s="196" t="str">
        <f>'t1'!A12</f>
        <v>INS. SC. ELEMENTARE ED EQUIP.</v>
      </c>
      <c r="B12" s="281" t="str">
        <f>'t1'!B12</f>
        <v>014154</v>
      </c>
      <c r="C12" s="445"/>
      <c r="D12" s="446"/>
      <c r="E12" s="445"/>
      <c r="F12" s="446"/>
      <c r="G12" s="445"/>
      <c r="H12" s="447"/>
      <c r="I12" s="448"/>
      <c r="J12" s="449"/>
      <c r="K12" s="633">
        <f t="shared" si="0"/>
        <v>0</v>
      </c>
      <c r="L12" s="634">
        <f t="shared" si="1"/>
        <v>0</v>
      </c>
    </row>
    <row r="13" spans="1:12" ht="13.5" customHeight="1">
      <c r="A13" s="196" t="str">
        <f>'t1'!A13</f>
        <v>DOC. DIPL. SOST. SCUOLA ELEMENTARE</v>
      </c>
      <c r="B13" s="281" t="str">
        <f>'t1'!B13</f>
        <v>014634</v>
      </c>
      <c r="C13" s="445"/>
      <c r="D13" s="446"/>
      <c r="E13" s="445"/>
      <c r="F13" s="446"/>
      <c r="G13" s="445"/>
      <c r="H13" s="447"/>
      <c r="I13" s="448"/>
      <c r="J13" s="449"/>
      <c r="K13" s="633">
        <f t="shared" si="0"/>
        <v>0</v>
      </c>
      <c r="L13" s="634">
        <f t="shared" si="1"/>
        <v>0</v>
      </c>
    </row>
    <row r="14" spans="1:12" ht="13.5" customHeight="1">
      <c r="A14" s="196" t="str">
        <f>'t1'!A14</f>
        <v>INS. SCUOLA MATERNA</v>
      </c>
      <c r="B14" s="281" t="str">
        <f>'t1'!B14</f>
        <v>014155</v>
      </c>
      <c r="C14" s="445"/>
      <c r="D14" s="446"/>
      <c r="E14" s="445"/>
      <c r="F14" s="446"/>
      <c r="G14" s="445"/>
      <c r="H14" s="447"/>
      <c r="I14" s="448"/>
      <c r="J14" s="449"/>
      <c r="K14" s="633">
        <f t="shared" si="0"/>
        <v>0</v>
      </c>
      <c r="L14" s="634">
        <f t="shared" si="1"/>
        <v>0</v>
      </c>
    </row>
    <row r="15" spans="1:12" ht="13.5" customHeight="1">
      <c r="A15" s="196" t="str">
        <f>'t1'!A15</f>
        <v>DOC. DIPL. SOST. SCUOLA MATERNA</v>
      </c>
      <c r="B15" s="281" t="str">
        <f>'t1'!B15</f>
        <v>014714</v>
      </c>
      <c r="C15" s="445"/>
      <c r="D15" s="446"/>
      <c r="E15" s="445"/>
      <c r="F15" s="446"/>
      <c r="G15" s="445"/>
      <c r="H15" s="447"/>
      <c r="I15" s="448"/>
      <c r="J15" s="449"/>
      <c r="K15" s="633">
        <f t="shared" si="0"/>
        <v>0</v>
      </c>
      <c r="L15" s="634">
        <f t="shared" si="1"/>
        <v>0</v>
      </c>
    </row>
    <row r="16" spans="1:12" ht="13.5" customHeight="1">
      <c r="A16" s="196" t="str">
        <f>'t1'!A16</f>
        <v>INS. DIPL. ISTIT. II GRADO</v>
      </c>
      <c r="B16" s="281" t="str">
        <f>'t1'!B16</f>
        <v>014143</v>
      </c>
      <c r="C16" s="445"/>
      <c r="D16" s="446"/>
      <c r="E16" s="445"/>
      <c r="F16" s="446"/>
      <c r="G16" s="445"/>
      <c r="H16" s="447"/>
      <c r="I16" s="448"/>
      <c r="J16" s="449"/>
      <c r="K16" s="633">
        <f t="shared" si="0"/>
        <v>0</v>
      </c>
      <c r="L16" s="634">
        <f t="shared" si="1"/>
        <v>0</v>
      </c>
    </row>
    <row r="17" spans="1:12" ht="13.5" customHeight="1">
      <c r="A17" s="196" t="str">
        <f>'t1'!A17</f>
        <v>DOC. DIPL. SOST. IST. SEC. II GRADO</v>
      </c>
      <c r="B17" s="281" t="str">
        <f>'t1'!B17</f>
        <v>014656</v>
      </c>
      <c r="C17" s="445"/>
      <c r="D17" s="446"/>
      <c r="E17" s="445"/>
      <c r="F17" s="446"/>
      <c r="G17" s="445"/>
      <c r="H17" s="447"/>
      <c r="I17" s="448"/>
      <c r="J17" s="449"/>
      <c r="K17" s="633">
        <f t="shared" si="0"/>
        <v>0</v>
      </c>
      <c r="L17" s="634">
        <f t="shared" si="1"/>
        <v>0</v>
      </c>
    </row>
    <row r="18" spans="1:12" ht="13.5" customHeight="1">
      <c r="A18" s="196" t="str">
        <f>'t1'!A18</f>
        <v>PERSONALE EDUCATIVO</v>
      </c>
      <c r="B18" s="281" t="str">
        <f>'t1'!B18</f>
        <v>014646</v>
      </c>
      <c r="C18" s="445"/>
      <c r="D18" s="446"/>
      <c r="E18" s="445"/>
      <c r="F18" s="446"/>
      <c r="G18" s="445"/>
      <c r="H18" s="447"/>
      <c r="I18" s="448"/>
      <c r="J18" s="449"/>
      <c r="K18" s="633">
        <f t="shared" si="0"/>
        <v>0</v>
      </c>
      <c r="L18" s="634">
        <f t="shared" si="1"/>
        <v>0</v>
      </c>
    </row>
    <row r="19" spans="1:12" ht="13.5" customHeight="1">
      <c r="A19" s="196" t="str">
        <f>'t1'!A19</f>
        <v>DIR. SERV. GEN. ED AMM.</v>
      </c>
      <c r="B19" s="281" t="str">
        <f>'t1'!B19</f>
        <v>013159</v>
      </c>
      <c r="C19" s="445"/>
      <c r="D19" s="446"/>
      <c r="E19" s="445"/>
      <c r="F19" s="446"/>
      <c r="G19" s="445"/>
      <c r="H19" s="447"/>
      <c r="I19" s="448"/>
      <c r="J19" s="449"/>
      <c r="K19" s="633">
        <f t="shared" si="0"/>
        <v>0</v>
      </c>
      <c r="L19" s="634">
        <f t="shared" si="1"/>
        <v>0</v>
      </c>
    </row>
    <row r="20" spans="1:12" ht="13.5" customHeight="1">
      <c r="A20" s="196" t="str">
        <f>'t1'!A20</f>
        <v>COORDINATORE AMMINISTRATIVO</v>
      </c>
      <c r="B20" s="281" t="str">
        <f>'t1'!B20</f>
        <v>013498</v>
      </c>
      <c r="C20" s="445"/>
      <c r="D20" s="446"/>
      <c r="E20" s="445"/>
      <c r="F20" s="446"/>
      <c r="G20" s="445"/>
      <c r="H20" s="447"/>
      <c r="I20" s="448"/>
      <c r="J20" s="449"/>
      <c r="K20" s="633">
        <f t="shared" si="0"/>
        <v>0</v>
      </c>
      <c r="L20" s="634">
        <f t="shared" si="1"/>
        <v>0</v>
      </c>
    </row>
    <row r="21" spans="1:12" ht="13.5" customHeight="1">
      <c r="A21" s="196" t="str">
        <f>'t1'!A21</f>
        <v>COORDINATORE TECNICO</v>
      </c>
      <c r="B21" s="281" t="str">
        <f>'t1'!B21</f>
        <v>013499</v>
      </c>
      <c r="C21" s="445"/>
      <c r="D21" s="446"/>
      <c r="E21" s="445"/>
      <c r="F21" s="446"/>
      <c r="G21" s="445"/>
      <c r="H21" s="447"/>
      <c r="I21" s="448"/>
      <c r="J21" s="449"/>
      <c r="K21" s="633">
        <f t="shared" si="0"/>
        <v>0</v>
      </c>
      <c r="L21" s="634">
        <f t="shared" si="1"/>
        <v>0</v>
      </c>
    </row>
    <row r="22" spans="1:12" ht="13.5" customHeight="1">
      <c r="A22" s="196" t="str">
        <f>'t1'!A22</f>
        <v>ASSISTENTE AMMINISTRATIVO</v>
      </c>
      <c r="B22" s="281" t="str">
        <f>'t1'!B22</f>
        <v>012117</v>
      </c>
      <c r="C22" s="445"/>
      <c r="D22" s="446"/>
      <c r="E22" s="445"/>
      <c r="F22" s="446"/>
      <c r="G22" s="445"/>
      <c r="H22" s="447"/>
      <c r="I22" s="448"/>
      <c r="J22" s="449"/>
      <c r="K22" s="633">
        <f t="shared" si="0"/>
        <v>0</v>
      </c>
      <c r="L22" s="634">
        <f t="shared" si="1"/>
        <v>0</v>
      </c>
    </row>
    <row r="23" spans="1:12" ht="13.5" customHeight="1">
      <c r="A23" s="196" t="str">
        <f>'t1'!A23</f>
        <v>ASSISTENTE TECNICO</v>
      </c>
      <c r="B23" s="281" t="str">
        <f>'t1'!B23</f>
        <v>012119</v>
      </c>
      <c r="C23" s="445"/>
      <c r="D23" s="446"/>
      <c r="E23" s="445"/>
      <c r="F23" s="446"/>
      <c r="G23" s="445"/>
      <c r="H23" s="447"/>
      <c r="I23" s="448"/>
      <c r="J23" s="449"/>
      <c r="K23" s="633">
        <f t="shared" si="0"/>
        <v>0</v>
      </c>
      <c r="L23" s="634">
        <f t="shared" si="1"/>
        <v>0</v>
      </c>
    </row>
    <row r="24" spans="1:12" ht="13.5" customHeight="1">
      <c r="A24" s="196" t="str">
        <f>'t1'!A24</f>
        <v>CUOCO/INFERMIERE/GUARDAROBIERE</v>
      </c>
      <c r="B24" s="281" t="str">
        <f>'t1'!B24</f>
        <v>012125</v>
      </c>
      <c r="C24" s="445"/>
      <c r="D24" s="446"/>
      <c r="E24" s="445"/>
      <c r="F24" s="446"/>
      <c r="G24" s="445"/>
      <c r="H24" s="447"/>
      <c r="I24" s="448"/>
      <c r="J24" s="449"/>
      <c r="K24" s="633">
        <f t="shared" si="0"/>
        <v>0</v>
      </c>
      <c r="L24" s="634">
        <f t="shared" si="1"/>
        <v>0</v>
      </c>
    </row>
    <row r="25" spans="1:12" ht="13.5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445"/>
      <c r="D25" s="446"/>
      <c r="E25" s="445"/>
      <c r="F25" s="446"/>
      <c r="G25" s="445"/>
      <c r="H25" s="447"/>
      <c r="I25" s="448"/>
      <c r="J25" s="449"/>
      <c r="K25" s="633">
        <f t="shared" si="0"/>
        <v>0</v>
      </c>
      <c r="L25" s="634">
        <f t="shared" si="1"/>
        <v>0</v>
      </c>
    </row>
    <row r="26" spans="1:12" ht="13.5" customHeight="1">
      <c r="A26" s="196" t="str">
        <f>'t1'!A26</f>
        <v>COLLABORATORE SCOLASTICO</v>
      </c>
      <c r="B26" s="281" t="str">
        <f>'t1'!B26</f>
        <v>011121</v>
      </c>
      <c r="C26" s="445"/>
      <c r="D26" s="446"/>
      <c r="E26" s="445"/>
      <c r="F26" s="446"/>
      <c r="G26" s="445"/>
      <c r="H26" s="447"/>
      <c r="I26" s="448"/>
      <c r="J26" s="449"/>
      <c r="K26" s="633">
        <f t="shared" si="0"/>
        <v>0</v>
      </c>
      <c r="L26" s="634">
        <f t="shared" si="1"/>
        <v>0</v>
      </c>
    </row>
    <row r="27" spans="1:12" ht="13.5" customHeight="1">
      <c r="A27" s="196" t="str">
        <f>'t1'!A27</f>
        <v>DOC.RELIG. SCUOLA SECOND.</v>
      </c>
      <c r="B27" s="281" t="str">
        <f>'t1'!B27</f>
        <v>016139</v>
      </c>
      <c r="C27" s="445"/>
      <c r="D27" s="446"/>
      <c r="E27" s="445"/>
      <c r="F27" s="446"/>
      <c r="G27" s="445"/>
      <c r="H27" s="447"/>
      <c r="I27" s="448"/>
      <c r="J27" s="449"/>
      <c r="K27" s="633">
        <f t="shared" si="0"/>
        <v>0</v>
      </c>
      <c r="L27" s="634">
        <f t="shared" si="1"/>
        <v>0</v>
      </c>
    </row>
    <row r="28" spans="1:12" ht="13.5" customHeight="1">
      <c r="A28" s="196" t="str">
        <f>'t1'!A28</f>
        <v>DOC.RELIG. SCUOLA EL. MAT.</v>
      </c>
      <c r="B28" s="281" t="str">
        <f>'t1'!B28</f>
        <v>014138</v>
      </c>
      <c r="C28" s="445"/>
      <c r="D28" s="446"/>
      <c r="E28" s="445"/>
      <c r="F28" s="446"/>
      <c r="G28" s="445"/>
      <c r="H28" s="447"/>
      <c r="I28" s="448"/>
      <c r="J28" s="449"/>
      <c r="K28" s="633">
        <f t="shared" si="0"/>
        <v>0</v>
      </c>
      <c r="L28" s="634">
        <f t="shared" si="1"/>
        <v>0</v>
      </c>
    </row>
    <row r="29" spans="1:12" ht="13.5" customHeight="1">
      <c r="A29" s="196" t="str">
        <f>'t1'!A29</f>
        <v>DOC. LAUR. IST. SEC. II GRADO TEMPO DETERM. ANNUALE</v>
      </c>
      <c r="B29" s="281" t="str">
        <f>'t1'!B29</f>
        <v>016134</v>
      </c>
      <c r="C29" s="445"/>
      <c r="D29" s="446"/>
      <c r="E29" s="445"/>
      <c r="F29" s="446"/>
      <c r="G29" s="445"/>
      <c r="H29" s="447"/>
      <c r="I29" s="448"/>
      <c r="J29" s="449"/>
      <c r="K29" s="633">
        <f t="shared" si="0"/>
        <v>0</v>
      </c>
      <c r="L29" s="634">
        <f t="shared" si="1"/>
        <v>0</v>
      </c>
    </row>
    <row r="30" spans="1:12" ht="13.5" customHeight="1">
      <c r="A30" s="196" t="str">
        <f>'t1'!A30</f>
        <v>DOC. LAUR. SOST. IST.SEC. II GRADO T. DETER.ANNUALE</v>
      </c>
      <c r="B30" s="281" t="str">
        <f>'t1'!B30</f>
        <v>016631</v>
      </c>
      <c r="C30" s="445"/>
      <c r="D30" s="446"/>
      <c r="E30" s="445"/>
      <c r="F30" s="446"/>
      <c r="G30" s="445"/>
      <c r="H30" s="447"/>
      <c r="I30" s="448"/>
      <c r="J30" s="449"/>
      <c r="K30" s="633">
        <f t="shared" si="0"/>
        <v>0</v>
      </c>
      <c r="L30" s="634">
        <f t="shared" si="1"/>
        <v>0</v>
      </c>
    </row>
    <row r="31" spans="1:12" ht="13.5" customHeight="1">
      <c r="A31" s="196" t="str">
        <f>'t1'!A31</f>
        <v>DOC. SCUOLA MEDIA ED EQUIP. TEMPO DETERM. ANNUALE</v>
      </c>
      <c r="B31" s="281" t="str">
        <f>'t1'!B31</f>
        <v>016136</v>
      </c>
      <c r="C31" s="445"/>
      <c r="D31" s="446"/>
      <c r="E31" s="445"/>
      <c r="F31" s="446"/>
      <c r="G31" s="445"/>
      <c r="H31" s="447"/>
      <c r="I31" s="448"/>
      <c r="J31" s="449"/>
      <c r="K31" s="633">
        <f t="shared" si="0"/>
        <v>0</v>
      </c>
      <c r="L31" s="634">
        <f t="shared" si="1"/>
        <v>0</v>
      </c>
    </row>
    <row r="32" spans="1:12" ht="13.5" customHeight="1">
      <c r="A32" s="196" t="str">
        <f>'t1'!A32</f>
        <v>DOC. LAUR. SOST. SCUOLA MEDIA T.DETER. ANNUALE</v>
      </c>
      <c r="B32" s="281" t="str">
        <f>'t1'!B32</f>
        <v>016639</v>
      </c>
      <c r="C32" s="445"/>
      <c r="D32" s="446"/>
      <c r="E32" s="445"/>
      <c r="F32" s="446"/>
      <c r="G32" s="445"/>
      <c r="H32" s="447"/>
      <c r="I32" s="448"/>
      <c r="J32" s="449"/>
      <c r="K32" s="633">
        <f t="shared" si="0"/>
        <v>0</v>
      </c>
      <c r="L32" s="634">
        <f t="shared" si="1"/>
        <v>0</v>
      </c>
    </row>
    <row r="33" spans="1:12" ht="13.5" customHeight="1">
      <c r="A33" s="196" t="str">
        <f>'t1'!A33</f>
        <v>INS. SC. ELEMENTARE E EQUIP. TEMPO DETERM. ANNUALE</v>
      </c>
      <c r="B33" s="281" t="str">
        <f>'t1'!B33</f>
        <v>014152</v>
      </c>
      <c r="C33" s="445"/>
      <c r="D33" s="446"/>
      <c r="E33" s="445"/>
      <c r="F33" s="446"/>
      <c r="G33" s="445"/>
      <c r="H33" s="447"/>
      <c r="I33" s="448"/>
      <c r="J33" s="449"/>
      <c r="K33" s="633">
        <f t="shared" si="0"/>
        <v>0</v>
      </c>
      <c r="L33" s="634">
        <f t="shared" si="1"/>
        <v>0</v>
      </c>
    </row>
    <row r="34" spans="1:12" ht="13.5" customHeight="1">
      <c r="A34" s="196" t="str">
        <f>'t1'!A34</f>
        <v>DOC. DIPL. SOST. SCUOLA ELEM. T. DETER. ANNUALE</v>
      </c>
      <c r="B34" s="281" t="str">
        <f>'t1'!B34</f>
        <v>014635</v>
      </c>
      <c r="C34" s="445"/>
      <c r="D34" s="446"/>
      <c r="E34" s="445"/>
      <c r="F34" s="446"/>
      <c r="G34" s="445"/>
      <c r="H34" s="447"/>
      <c r="I34" s="448"/>
      <c r="J34" s="449"/>
      <c r="K34" s="633">
        <f t="shared" si="0"/>
        <v>0</v>
      </c>
      <c r="L34" s="634">
        <f t="shared" si="1"/>
        <v>0</v>
      </c>
    </row>
    <row r="35" spans="1:12" ht="13.5" customHeight="1">
      <c r="A35" s="196" t="str">
        <f>'t1'!A35</f>
        <v>INS. SCUOLA MATERNA TEMPO DETERM. ANNUALE</v>
      </c>
      <c r="B35" s="281" t="str">
        <f>'t1'!B35</f>
        <v>014156</v>
      </c>
      <c r="C35" s="445"/>
      <c r="D35" s="446"/>
      <c r="E35" s="445"/>
      <c r="F35" s="446"/>
      <c r="G35" s="445"/>
      <c r="H35" s="447"/>
      <c r="I35" s="448"/>
      <c r="J35" s="449"/>
      <c r="K35" s="633">
        <f t="shared" si="0"/>
        <v>0</v>
      </c>
      <c r="L35" s="634">
        <f t="shared" si="1"/>
        <v>0</v>
      </c>
    </row>
    <row r="36" spans="1:12" ht="13.5" customHeight="1">
      <c r="A36" s="196" t="str">
        <f>'t1'!A36</f>
        <v>DOC. DIPL.SOST. SC. MATERNA T. DET. ANNUALE</v>
      </c>
      <c r="B36" s="281" t="str">
        <f>'t1'!B36</f>
        <v>014643</v>
      </c>
      <c r="C36" s="445"/>
      <c r="D36" s="446"/>
      <c r="E36" s="445"/>
      <c r="F36" s="446"/>
      <c r="G36" s="445"/>
      <c r="H36" s="447"/>
      <c r="I36" s="448"/>
      <c r="J36" s="449"/>
      <c r="K36" s="633">
        <f t="shared" si="0"/>
        <v>0</v>
      </c>
      <c r="L36" s="634">
        <f t="shared" si="1"/>
        <v>0</v>
      </c>
    </row>
    <row r="37" spans="1:12" ht="13.5" customHeight="1">
      <c r="A37" s="196" t="str">
        <f>'t1'!A37</f>
        <v>INS. DIPL. ISTIT. II GRADO TEMPO DETERM. ANNUALE</v>
      </c>
      <c r="B37" s="281" t="str">
        <f>'t1'!B37</f>
        <v>014144</v>
      </c>
      <c r="C37" s="445"/>
      <c r="D37" s="446"/>
      <c r="E37" s="445"/>
      <c r="F37" s="446"/>
      <c r="G37" s="445"/>
      <c r="H37" s="447"/>
      <c r="I37" s="448"/>
      <c r="J37" s="449"/>
      <c r="K37" s="633">
        <f t="shared" si="0"/>
        <v>0</v>
      </c>
      <c r="L37" s="634">
        <f t="shared" si="1"/>
        <v>0</v>
      </c>
    </row>
    <row r="38" spans="1:12" ht="13.5" customHeight="1">
      <c r="A38" s="196" t="str">
        <f>'t1'!A38</f>
        <v>DOC. DIPL. SOST.IST. SEC. II GRADO T. DET. ANNUALE</v>
      </c>
      <c r="B38" s="281" t="str">
        <f>'t1'!B38</f>
        <v>014657</v>
      </c>
      <c r="C38" s="445"/>
      <c r="D38" s="446"/>
      <c r="E38" s="445"/>
      <c r="F38" s="446"/>
      <c r="G38" s="445"/>
      <c r="H38" s="447"/>
      <c r="I38" s="448"/>
      <c r="J38" s="449"/>
      <c r="K38" s="633">
        <f t="shared" si="0"/>
        <v>0</v>
      </c>
      <c r="L38" s="634">
        <f t="shared" si="1"/>
        <v>0</v>
      </c>
    </row>
    <row r="39" spans="1:12" ht="13.5" customHeight="1">
      <c r="A39" s="196" t="str">
        <f>'t1'!A39</f>
        <v>PERS. EDUCAT. T. DET. ANNUALE</v>
      </c>
      <c r="B39" s="281" t="str">
        <f>'t1'!B39</f>
        <v>014647</v>
      </c>
      <c r="C39" s="445"/>
      <c r="D39" s="446"/>
      <c r="E39" s="445"/>
      <c r="F39" s="446"/>
      <c r="G39" s="445"/>
      <c r="H39" s="447"/>
      <c r="I39" s="448"/>
      <c r="J39" s="449"/>
      <c r="K39" s="633">
        <f t="shared" si="0"/>
        <v>0</v>
      </c>
      <c r="L39" s="634">
        <f t="shared" si="1"/>
        <v>0</v>
      </c>
    </row>
    <row r="40" spans="1:12" ht="13.5" customHeight="1">
      <c r="A40" s="196" t="str">
        <f>'t1'!A40</f>
        <v>DOC.RELIG. SCUOLA SECOND. T. D. CON CONTR. ANNUALE</v>
      </c>
      <c r="B40" s="281" t="str">
        <f>'t1'!B40</f>
        <v>016802</v>
      </c>
      <c r="C40" s="445"/>
      <c r="D40" s="446"/>
      <c r="E40" s="445"/>
      <c r="F40" s="446"/>
      <c r="G40" s="445"/>
      <c r="H40" s="447"/>
      <c r="I40" s="448"/>
      <c r="J40" s="449"/>
      <c r="K40" s="633">
        <f t="shared" si="0"/>
        <v>0</v>
      </c>
      <c r="L40" s="634">
        <f t="shared" si="1"/>
        <v>0</v>
      </c>
    </row>
    <row r="41" spans="1:12" ht="13.5" customHeight="1">
      <c r="A41" s="196" t="str">
        <f>'t1'!A41</f>
        <v>DOC.RELIG. SCUOLA EL. MAT. T.D. CON CONTR. ANNUA ANNUALE</v>
      </c>
      <c r="B41" s="281" t="str">
        <f>'t1'!B41</f>
        <v>014803</v>
      </c>
      <c r="C41" s="445"/>
      <c r="D41" s="446"/>
      <c r="E41" s="445"/>
      <c r="F41" s="446"/>
      <c r="G41" s="445"/>
      <c r="H41" s="447"/>
      <c r="I41" s="448"/>
      <c r="J41" s="449"/>
      <c r="K41" s="633">
        <f t="shared" si="0"/>
        <v>0</v>
      </c>
      <c r="L41" s="634">
        <f t="shared" si="1"/>
        <v>0</v>
      </c>
    </row>
    <row r="42" spans="1:12" ht="13.5" customHeight="1">
      <c r="A42" s="196" t="str">
        <f>'t1'!A42</f>
        <v>DIR. SERV. GEN. ED AMM.TEMPO DETER.</v>
      </c>
      <c r="B42" s="281" t="str">
        <f>'t1'!B42</f>
        <v>013160</v>
      </c>
      <c r="C42" s="445"/>
      <c r="D42" s="446"/>
      <c r="E42" s="445"/>
      <c r="F42" s="446"/>
      <c r="G42" s="445"/>
      <c r="H42" s="447"/>
      <c r="I42" s="448"/>
      <c r="J42" s="449"/>
      <c r="K42" s="633">
        <f t="shared" si="0"/>
        <v>0</v>
      </c>
      <c r="L42" s="634">
        <f t="shared" si="1"/>
        <v>0</v>
      </c>
    </row>
    <row r="43" spans="1:12" ht="13.5" customHeight="1">
      <c r="A43" s="196" t="str">
        <f>'t1'!A43</f>
        <v>COORDINATORE AMMINISTRATIVO TEMPO DET. ANNUALE</v>
      </c>
      <c r="B43" s="281" t="str">
        <f>'t1'!B43</f>
        <v>013650</v>
      </c>
      <c r="C43" s="445"/>
      <c r="D43" s="446"/>
      <c r="E43" s="445"/>
      <c r="F43" s="446"/>
      <c r="G43" s="445"/>
      <c r="H43" s="447"/>
      <c r="I43" s="448"/>
      <c r="J43" s="449"/>
      <c r="K43" s="633">
        <f t="shared" si="0"/>
        <v>0</v>
      </c>
      <c r="L43" s="634">
        <f t="shared" si="1"/>
        <v>0</v>
      </c>
    </row>
    <row r="44" spans="1:12" ht="13.5" customHeight="1">
      <c r="A44" s="196" t="str">
        <f>'t1'!A44</f>
        <v>COORDINATORE TECNICO TEMPO DET. ANNUALE</v>
      </c>
      <c r="B44" s="281" t="str">
        <f>'t1'!B44</f>
        <v>013653</v>
      </c>
      <c r="C44" s="445"/>
      <c r="D44" s="446"/>
      <c r="E44" s="445"/>
      <c r="F44" s="446"/>
      <c r="G44" s="445"/>
      <c r="H44" s="447"/>
      <c r="I44" s="448"/>
      <c r="J44" s="449"/>
      <c r="K44" s="633">
        <f t="shared" si="0"/>
        <v>0</v>
      </c>
      <c r="L44" s="634">
        <f t="shared" si="1"/>
        <v>0</v>
      </c>
    </row>
    <row r="45" spans="1:12" ht="13.5" customHeight="1">
      <c r="A45" s="196" t="str">
        <f>'t1'!A45</f>
        <v>ASSISTENTE AMM.VO TEMPO DET. ANNUALE</v>
      </c>
      <c r="B45" s="281" t="str">
        <f>'t1'!B45</f>
        <v>012118</v>
      </c>
      <c r="C45" s="445"/>
      <c r="D45" s="446"/>
      <c r="E45" s="445"/>
      <c r="F45" s="446"/>
      <c r="G45" s="445"/>
      <c r="H45" s="447"/>
      <c r="I45" s="448"/>
      <c r="J45" s="449"/>
      <c r="K45" s="633">
        <f t="shared" si="0"/>
        <v>0</v>
      </c>
      <c r="L45" s="634">
        <f t="shared" si="1"/>
        <v>0</v>
      </c>
    </row>
    <row r="46" spans="1:12" ht="13.5" customHeight="1">
      <c r="A46" s="196" t="str">
        <f>'t1'!A46</f>
        <v>ASSISTENTE TECN. TEMPO DET. ANNUALE</v>
      </c>
      <c r="B46" s="281" t="str">
        <f>'t1'!B46</f>
        <v>012120</v>
      </c>
      <c r="C46" s="445"/>
      <c r="D46" s="446"/>
      <c r="E46" s="445"/>
      <c r="F46" s="446"/>
      <c r="G46" s="445"/>
      <c r="H46" s="447"/>
      <c r="I46" s="448"/>
      <c r="J46" s="449"/>
      <c r="K46" s="633">
        <f t="shared" si="0"/>
        <v>0</v>
      </c>
      <c r="L46" s="634">
        <f t="shared" si="1"/>
        <v>0</v>
      </c>
    </row>
    <row r="47" spans="1:12" ht="13.5" customHeight="1">
      <c r="A47" s="196" t="str">
        <f>'t1'!A47</f>
        <v>CUOCO/INFERMIERE/GUARDAROBIERE TEMPO DETERM.ANNUALE</v>
      </c>
      <c r="B47" s="281" t="str">
        <f>'t1'!B47</f>
        <v>012126</v>
      </c>
      <c r="C47" s="445"/>
      <c r="D47" s="446"/>
      <c r="E47" s="445"/>
      <c r="F47" s="446"/>
      <c r="G47" s="445"/>
      <c r="H47" s="447"/>
      <c r="I47" s="448"/>
      <c r="J47" s="449"/>
      <c r="K47" s="633">
        <f t="shared" si="0"/>
        <v>0</v>
      </c>
      <c r="L47" s="634">
        <f t="shared" si="1"/>
        <v>0</v>
      </c>
    </row>
    <row r="48" spans="1:12" ht="13.5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445"/>
      <c r="D48" s="446"/>
      <c r="E48" s="445"/>
      <c r="F48" s="446"/>
      <c r="G48" s="445"/>
      <c r="H48" s="447"/>
      <c r="I48" s="448"/>
      <c r="J48" s="449"/>
      <c r="K48" s="633">
        <f t="shared" si="0"/>
        <v>0</v>
      </c>
      <c r="L48" s="634">
        <f t="shared" si="1"/>
        <v>0</v>
      </c>
    </row>
    <row r="49" spans="1:12" ht="13.5" customHeight="1">
      <c r="A49" s="196" t="str">
        <f>'t1'!A49</f>
        <v>COLLABORATORE SCOLASTICO TEMPO DET.ANNUALE</v>
      </c>
      <c r="B49" s="281" t="str">
        <f>'t1'!B49</f>
        <v>011124</v>
      </c>
      <c r="C49" s="445"/>
      <c r="D49" s="446"/>
      <c r="E49" s="445"/>
      <c r="F49" s="446"/>
      <c r="G49" s="445"/>
      <c r="H49" s="447"/>
      <c r="I49" s="448"/>
      <c r="J49" s="449"/>
      <c r="K49" s="633">
        <f t="shared" si="0"/>
        <v>0</v>
      </c>
      <c r="L49" s="634">
        <f t="shared" si="1"/>
        <v>0</v>
      </c>
    </row>
    <row r="50" spans="1:12" ht="13.5" customHeight="1">
      <c r="A50" s="196" t="str">
        <f>'t1'!A50</f>
        <v>DOC. LAUR. IST. SEC. II GRADO T. DETERM. NON ANNUALE</v>
      </c>
      <c r="B50" s="281" t="str">
        <f>'t1'!B50</f>
        <v>016133</v>
      </c>
      <c r="C50" s="445"/>
      <c r="D50" s="446"/>
      <c r="E50" s="445"/>
      <c r="F50" s="446"/>
      <c r="G50" s="445"/>
      <c r="H50" s="447"/>
      <c r="I50" s="448"/>
      <c r="J50" s="449"/>
      <c r="K50" s="633">
        <f t="shared" si="0"/>
        <v>0</v>
      </c>
      <c r="L50" s="634">
        <f t="shared" si="1"/>
        <v>0</v>
      </c>
    </row>
    <row r="51" spans="1:12" ht="13.5" customHeight="1">
      <c r="A51" s="196" t="str">
        <f>'t1'!A51</f>
        <v>DOC. LAUR. SOST. IST. SEC. II GRADO T. DETER. NON ANNUALE</v>
      </c>
      <c r="B51" s="281" t="str">
        <f>'t1'!B51</f>
        <v>016632</v>
      </c>
      <c r="C51" s="445"/>
      <c r="D51" s="446"/>
      <c r="E51" s="445"/>
      <c r="F51" s="446"/>
      <c r="G51" s="445"/>
      <c r="H51" s="447"/>
      <c r="I51" s="448"/>
      <c r="J51" s="449"/>
      <c r="K51" s="633">
        <f t="shared" si="0"/>
        <v>0</v>
      </c>
      <c r="L51" s="634">
        <f t="shared" si="1"/>
        <v>0</v>
      </c>
    </row>
    <row r="52" spans="1:12" ht="13.5" customHeight="1">
      <c r="A52" s="196" t="str">
        <f>'t1'!A52</f>
        <v>DOC. SCUOLA MEDIA ED EQUIP. TEMPO DETERM. NON ANNUALE</v>
      </c>
      <c r="B52" s="281" t="str">
        <f>'t1'!B52</f>
        <v>016137</v>
      </c>
      <c r="C52" s="445"/>
      <c r="D52" s="446"/>
      <c r="E52" s="445"/>
      <c r="F52" s="446"/>
      <c r="G52" s="445"/>
      <c r="H52" s="447"/>
      <c r="I52" s="448"/>
      <c r="J52" s="449"/>
      <c r="K52" s="633">
        <f t="shared" si="0"/>
        <v>0</v>
      </c>
      <c r="L52" s="634">
        <f t="shared" si="1"/>
        <v>0</v>
      </c>
    </row>
    <row r="53" spans="1:12" ht="13.5" customHeight="1">
      <c r="A53" s="196" t="str">
        <f>'t1'!A53</f>
        <v>DOC. LAUR. SOST. SCUOLA MEDIA T.DETER. NON ANNUALE</v>
      </c>
      <c r="B53" s="281" t="str">
        <f>'t1'!B53</f>
        <v>016640</v>
      </c>
      <c r="C53" s="445"/>
      <c r="D53" s="446"/>
      <c r="E53" s="445"/>
      <c r="F53" s="446"/>
      <c r="G53" s="445"/>
      <c r="H53" s="447"/>
      <c r="I53" s="448"/>
      <c r="J53" s="449"/>
      <c r="K53" s="633">
        <f t="shared" si="0"/>
        <v>0</v>
      </c>
      <c r="L53" s="634">
        <f t="shared" si="1"/>
        <v>0</v>
      </c>
    </row>
    <row r="54" spans="1:12" ht="13.5" customHeight="1">
      <c r="A54" s="196" t="str">
        <f>'t1'!A54</f>
        <v>INS. SC. ELEMENTARE E EQUIP. TEMPO DETERM. NON ANNUALE</v>
      </c>
      <c r="B54" s="281" t="str">
        <f>'t1'!B54</f>
        <v>014153</v>
      </c>
      <c r="C54" s="445"/>
      <c r="D54" s="446"/>
      <c r="E54" s="445"/>
      <c r="F54" s="446"/>
      <c r="G54" s="445"/>
      <c r="H54" s="447"/>
      <c r="I54" s="448"/>
      <c r="J54" s="449"/>
      <c r="K54" s="633">
        <f t="shared" si="0"/>
        <v>0</v>
      </c>
      <c r="L54" s="634">
        <f t="shared" si="1"/>
        <v>0</v>
      </c>
    </row>
    <row r="55" spans="1:12" ht="13.5" customHeight="1">
      <c r="A55" s="196" t="str">
        <f>'t1'!A55</f>
        <v>DOC. DIPL. SOST SCUOLA ELEM. T. DETER. NON ANNUALE</v>
      </c>
      <c r="B55" s="281" t="str">
        <f>'t1'!B55</f>
        <v>014636</v>
      </c>
      <c r="C55" s="445"/>
      <c r="D55" s="446"/>
      <c r="E55" s="445"/>
      <c r="F55" s="446"/>
      <c r="G55" s="445"/>
      <c r="H55" s="447"/>
      <c r="I55" s="448"/>
      <c r="J55" s="449"/>
      <c r="K55" s="633">
        <f t="shared" si="0"/>
        <v>0</v>
      </c>
      <c r="L55" s="634">
        <f t="shared" si="1"/>
        <v>0</v>
      </c>
    </row>
    <row r="56" spans="1:12" ht="13.5" customHeight="1">
      <c r="A56" s="196" t="str">
        <f>'t1'!A56</f>
        <v>INS. SCUOLA MATERNA TEMPO DETERM. NON ANNUALE</v>
      </c>
      <c r="B56" s="281" t="str">
        <f>'t1'!B56</f>
        <v>014157</v>
      </c>
      <c r="C56" s="445"/>
      <c r="D56" s="446"/>
      <c r="E56" s="445"/>
      <c r="F56" s="446"/>
      <c r="G56" s="445"/>
      <c r="H56" s="447"/>
      <c r="I56" s="448"/>
      <c r="J56" s="449"/>
      <c r="K56" s="633">
        <f t="shared" si="0"/>
        <v>0</v>
      </c>
      <c r="L56" s="634">
        <f t="shared" si="1"/>
        <v>0</v>
      </c>
    </row>
    <row r="57" spans="1:12" ht="13.5" customHeight="1">
      <c r="A57" s="196" t="str">
        <f>'t1'!A57</f>
        <v>DOC.DIPL.SOST.SC. MATERNA T.DET. NON ANNUALE</v>
      </c>
      <c r="B57" s="281" t="str">
        <f>'t1'!B57</f>
        <v>014644</v>
      </c>
      <c r="C57" s="445"/>
      <c r="D57" s="446"/>
      <c r="E57" s="445"/>
      <c r="F57" s="446"/>
      <c r="G57" s="445"/>
      <c r="H57" s="447"/>
      <c r="I57" s="448"/>
      <c r="J57" s="449"/>
      <c r="K57" s="633">
        <f t="shared" si="0"/>
        <v>0</v>
      </c>
      <c r="L57" s="634">
        <f t="shared" si="1"/>
        <v>0</v>
      </c>
    </row>
    <row r="58" spans="1:12" ht="13.5" customHeight="1">
      <c r="A58" s="196" t="str">
        <f>'t1'!A58</f>
        <v>INS. DIPL. ISTIT. II GRADO TEMPO DETERM. NON ANNUALE</v>
      </c>
      <c r="B58" s="281" t="str">
        <f>'t1'!B58</f>
        <v>014145</v>
      </c>
      <c r="C58" s="445"/>
      <c r="D58" s="446"/>
      <c r="E58" s="445"/>
      <c r="F58" s="446"/>
      <c r="G58" s="445"/>
      <c r="H58" s="447"/>
      <c r="I58" s="448"/>
      <c r="J58" s="449"/>
      <c r="K58" s="633">
        <f t="shared" si="0"/>
        <v>0</v>
      </c>
      <c r="L58" s="634">
        <f t="shared" si="1"/>
        <v>0</v>
      </c>
    </row>
    <row r="59" spans="1:12" ht="13.5" customHeight="1">
      <c r="A59" s="196" t="str">
        <f>'t1'!A59</f>
        <v>DOC. DIPL. SOST.IST. SEC. II GRADO T. DET. NON ANNUALE</v>
      </c>
      <c r="B59" s="281" t="str">
        <f>'t1'!B59</f>
        <v>014658</v>
      </c>
      <c r="C59" s="445"/>
      <c r="D59" s="446"/>
      <c r="E59" s="445"/>
      <c r="F59" s="446"/>
      <c r="G59" s="445"/>
      <c r="H59" s="447"/>
      <c r="I59" s="448"/>
      <c r="J59" s="449"/>
      <c r="K59" s="633">
        <f t="shared" si="0"/>
        <v>0</v>
      </c>
      <c r="L59" s="634">
        <f t="shared" si="1"/>
        <v>0</v>
      </c>
    </row>
    <row r="60" spans="1:12" ht="13.5" customHeight="1">
      <c r="A60" s="196" t="str">
        <f>'t1'!A60</f>
        <v>PERS. EDUCAT. T. DET. NON ANNUALE</v>
      </c>
      <c r="B60" s="281" t="str">
        <f>'t1'!B60</f>
        <v>014648</v>
      </c>
      <c r="C60" s="445"/>
      <c r="D60" s="446"/>
      <c r="E60" s="445"/>
      <c r="F60" s="446"/>
      <c r="G60" s="445"/>
      <c r="H60" s="447"/>
      <c r="I60" s="448"/>
      <c r="J60" s="449"/>
      <c r="K60" s="633">
        <f t="shared" si="0"/>
        <v>0</v>
      </c>
      <c r="L60" s="634">
        <f t="shared" si="1"/>
        <v>0</v>
      </c>
    </row>
    <row r="61" spans="1:12" ht="13.5" customHeight="1">
      <c r="A61" s="196" t="str">
        <f>'t1'!A61</f>
        <v>DOC.RELIG. SCUOLA SECOND. T. D.CON CONTR. TERMINE ATT. DID.</v>
      </c>
      <c r="B61" s="281" t="str">
        <f>'t1'!B61</f>
        <v>016804</v>
      </c>
      <c r="C61" s="445"/>
      <c r="D61" s="446"/>
      <c r="E61" s="445"/>
      <c r="F61" s="446"/>
      <c r="G61" s="445"/>
      <c r="H61" s="447"/>
      <c r="I61" s="448"/>
      <c r="J61" s="449"/>
      <c r="K61" s="633">
        <f t="shared" si="0"/>
        <v>0</v>
      </c>
      <c r="L61" s="634">
        <f t="shared" si="1"/>
        <v>0</v>
      </c>
    </row>
    <row r="62" spans="1:12" ht="13.5" customHeight="1">
      <c r="A62" s="196" t="str">
        <f>'t1'!A62</f>
        <v>DOC.RELIG. SCUOLA EL. MAT. T. D. CONTR. TERMINE ATT. DID. </v>
      </c>
      <c r="B62" s="281" t="str">
        <f>'t1'!B62</f>
        <v>014805</v>
      </c>
      <c r="C62" s="445"/>
      <c r="D62" s="446"/>
      <c r="E62" s="445"/>
      <c r="F62" s="446"/>
      <c r="G62" s="445"/>
      <c r="H62" s="447"/>
      <c r="I62" s="448"/>
      <c r="J62" s="449"/>
      <c r="K62" s="633">
        <f t="shared" si="0"/>
        <v>0</v>
      </c>
      <c r="L62" s="634">
        <f t="shared" si="1"/>
        <v>0</v>
      </c>
    </row>
    <row r="63" spans="1:12" ht="13.5" customHeight="1">
      <c r="A63" s="196" t="str">
        <f>'t1'!A63</f>
        <v>DIR. SERV, GEN. ED AMM. TEMPO DETER. NON ANNUALE</v>
      </c>
      <c r="B63" s="281" t="str">
        <f>'t1'!B63</f>
        <v>013710</v>
      </c>
      <c r="C63" s="445"/>
      <c r="D63" s="446"/>
      <c r="E63" s="445"/>
      <c r="F63" s="446"/>
      <c r="G63" s="445"/>
      <c r="H63" s="447"/>
      <c r="I63" s="448"/>
      <c r="J63" s="449"/>
      <c r="K63" s="633">
        <f t="shared" si="0"/>
        <v>0</v>
      </c>
      <c r="L63" s="634">
        <f t="shared" si="1"/>
        <v>0</v>
      </c>
    </row>
    <row r="64" spans="1:12" ht="13.5" customHeight="1">
      <c r="A64" s="196" t="str">
        <f>'t1'!A64</f>
        <v>COORDINATORE AMMINISTRATIVO TEMPO DET. NON ANNUALE</v>
      </c>
      <c r="B64" s="281" t="str">
        <f>'t1'!B64</f>
        <v>013651</v>
      </c>
      <c r="C64" s="445"/>
      <c r="D64" s="446"/>
      <c r="E64" s="445"/>
      <c r="F64" s="446"/>
      <c r="G64" s="445"/>
      <c r="H64" s="447"/>
      <c r="I64" s="448"/>
      <c r="J64" s="449"/>
      <c r="K64" s="633">
        <f t="shared" si="0"/>
        <v>0</v>
      </c>
      <c r="L64" s="634">
        <f t="shared" si="1"/>
        <v>0</v>
      </c>
    </row>
    <row r="65" spans="1:12" ht="13.5" customHeight="1">
      <c r="A65" s="196" t="str">
        <f>'t1'!A65</f>
        <v>COORDINATORE TECNICO TEMPO DET. NON ANNUALE</v>
      </c>
      <c r="B65" s="281" t="str">
        <f>'t1'!B65</f>
        <v>013654</v>
      </c>
      <c r="C65" s="445"/>
      <c r="D65" s="446"/>
      <c r="E65" s="445"/>
      <c r="F65" s="446"/>
      <c r="G65" s="445"/>
      <c r="H65" s="447"/>
      <c r="I65" s="448"/>
      <c r="J65" s="449"/>
      <c r="K65" s="633">
        <f t="shared" si="0"/>
        <v>0</v>
      </c>
      <c r="L65" s="634">
        <f t="shared" si="1"/>
        <v>0</v>
      </c>
    </row>
    <row r="66" spans="1:12" ht="13.5" customHeight="1">
      <c r="A66" s="196" t="str">
        <f>'t1'!A66</f>
        <v>ASSIST.AMM.VO TEMPO DET. NON ANNUALE</v>
      </c>
      <c r="B66" s="281" t="str">
        <f>'t1'!B66</f>
        <v>012613</v>
      </c>
      <c r="C66" s="445"/>
      <c r="D66" s="446"/>
      <c r="E66" s="445"/>
      <c r="F66" s="446"/>
      <c r="G66" s="445"/>
      <c r="H66" s="447"/>
      <c r="I66" s="448"/>
      <c r="J66" s="449"/>
      <c r="K66" s="633">
        <f t="shared" si="0"/>
        <v>0</v>
      </c>
      <c r="L66" s="634">
        <f t="shared" si="1"/>
        <v>0</v>
      </c>
    </row>
    <row r="67" spans="1:12" ht="13.5" customHeight="1">
      <c r="A67" s="196" t="str">
        <f>'t1'!A67</f>
        <v>ASSIST.TECN. T. DETERM. NON ANNUALE</v>
      </c>
      <c r="B67" s="281" t="str">
        <f>'t1'!B67</f>
        <v>012615</v>
      </c>
      <c r="C67" s="445"/>
      <c r="D67" s="446"/>
      <c r="E67" s="445"/>
      <c r="F67" s="446"/>
      <c r="G67" s="445"/>
      <c r="H67" s="447"/>
      <c r="I67" s="448"/>
      <c r="J67" s="449"/>
      <c r="K67" s="633">
        <f t="shared" si="0"/>
        <v>0</v>
      </c>
      <c r="L67" s="634">
        <f t="shared" si="1"/>
        <v>0</v>
      </c>
    </row>
    <row r="68" spans="1:12" ht="13.5" customHeight="1">
      <c r="A68" s="196" t="str">
        <f>'t1'!A68</f>
        <v>CUOCO/INFERMIERE/GUARDAROBIERE T.DETER.NON ANNUALE</v>
      </c>
      <c r="B68" s="281" t="str">
        <f>'t1'!B68</f>
        <v>012621</v>
      </c>
      <c r="C68" s="445"/>
      <c r="D68" s="446"/>
      <c r="E68" s="445"/>
      <c r="F68" s="446"/>
      <c r="G68" s="445"/>
      <c r="H68" s="447"/>
      <c r="I68" s="448"/>
      <c r="J68" s="449"/>
      <c r="K68" s="633">
        <f t="shared" si="0"/>
        <v>0</v>
      </c>
      <c r="L68" s="634">
        <f t="shared" si="1"/>
        <v>0</v>
      </c>
    </row>
    <row r="69" spans="1:12" ht="13.5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445"/>
      <c r="D69" s="446"/>
      <c r="E69" s="445"/>
      <c r="F69" s="446"/>
      <c r="G69" s="445"/>
      <c r="H69" s="447"/>
      <c r="I69" s="448"/>
      <c r="J69" s="449"/>
      <c r="K69" s="633">
        <f t="shared" si="0"/>
        <v>0</v>
      </c>
      <c r="L69" s="634">
        <f t="shared" si="1"/>
        <v>0</v>
      </c>
    </row>
    <row r="70" spans="1:12" ht="13.5" customHeight="1" thickBot="1">
      <c r="A70" s="196" t="str">
        <f>'t1'!A70</f>
        <v>COLLAB. SCOLAST. T. DETER. NON ANNUALE</v>
      </c>
      <c r="B70" s="281" t="str">
        <f>'t1'!B70</f>
        <v>011617</v>
      </c>
      <c r="C70" s="445"/>
      <c r="D70" s="446"/>
      <c r="E70" s="445"/>
      <c r="F70" s="446"/>
      <c r="G70" s="445"/>
      <c r="H70" s="447"/>
      <c r="I70" s="448"/>
      <c r="J70" s="449"/>
      <c r="K70" s="633">
        <f t="shared" si="0"/>
        <v>0</v>
      </c>
      <c r="L70" s="634">
        <f t="shared" si="1"/>
        <v>0</v>
      </c>
    </row>
    <row r="71" spans="1:12" ht="12" customHeight="1" thickBot="1" thickTop="1">
      <c r="A71" s="48" t="s">
        <v>5</v>
      </c>
      <c r="B71" s="49"/>
      <c r="C71" s="635">
        <f aca="true" t="shared" si="2" ref="C71:L71">SUM(C6:C70)</f>
        <v>0</v>
      </c>
      <c r="D71" s="636">
        <f t="shared" si="2"/>
        <v>0</v>
      </c>
      <c r="E71" s="635">
        <f t="shared" si="2"/>
        <v>0</v>
      </c>
      <c r="F71" s="636">
        <f t="shared" si="2"/>
        <v>0</v>
      </c>
      <c r="G71" s="635">
        <f t="shared" si="2"/>
        <v>0</v>
      </c>
      <c r="H71" s="636">
        <f t="shared" si="2"/>
        <v>0</v>
      </c>
      <c r="I71" s="635">
        <f t="shared" si="2"/>
        <v>0</v>
      </c>
      <c r="J71" s="636">
        <f t="shared" si="2"/>
        <v>0</v>
      </c>
      <c r="K71" s="635">
        <f t="shared" si="2"/>
        <v>0</v>
      </c>
      <c r="L71" s="636">
        <f t="shared" si="2"/>
        <v>0</v>
      </c>
    </row>
    <row r="72" spans="1:16" ht="18" customHeight="1">
      <c r="A72" s="29" t="s">
        <v>129</v>
      </c>
      <c r="B72" s="7"/>
      <c r="C72" s="5"/>
      <c r="D72" s="5"/>
      <c r="E72" s="5"/>
      <c r="F72" s="5"/>
      <c r="G72" s="5"/>
      <c r="H72" s="5"/>
      <c r="I72" s="5"/>
      <c r="J72" s="5"/>
      <c r="K72" s="87"/>
      <c r="L72" s="50"/>
      <c r="M72" s="50"/>
      <c r="N72" s="50"/>
      <c r="O72" s="50"/>
      <c r="P72" s="50"/>
    </row>
  </sheetData>
  <sheetProtection password="EA98" sheet="1" scenarios="1" formatColumns="0" selectLockedCells="1"/>
  <mergeCells count="2">
    <mergeCell ref="I3:L3"/>
    <mergeCell ref="A1:J1"/>
  </mergeCells>
  <printOptions horizontalCentered="1" verticalCentered="1"/>
  <pageMargins left="0" right="0" top="0.1968503937007874" bottom="0.16" header="0.19" footer="0.17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7">
    <pageSetUpPr fitToPage="1"/>
  </sheetPr>
  <dimension ref="A1:AV72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7.25" customHeight="1"/>
  <cols>
    <col min="1" max="1" width="60.5" style="5" customWidth="1"/>
    <col min="2" max="2" width="8.33203125" style="7" customWidth="1"/>
    <col min="3" max="26" width="7.83203125" style="5" customWidth="1"/>
    <col min="27" max="48" width="8.5" style="5" customWidth="1"/>
    <col min="49" max="16384" width="9.33203125" style="5" customWidth="1"/>
  </cols>
  <sheetData>
    <row r="1" spans="2:48" ht="43.5" customHeight="1">
      <c r="B1" s="2"/>
      <c r="C1" s="754" t="str">
        <f>'t1'!A1</f>
        <v>SCUOLA</v>
      </c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Z1" s="413"/>
      <c r="AA1" s="754" t="str">
        <f>C1</f>
        <v>SCUOLA</v>
      </c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V1" s="413"/>
    </row>
    <row r="2" spans="1:48" ht="30" customHeight="1" thickBot="1">
      <c r="A2" s="6"/>
      <c r="S2" s="759"/>
      <c r="T2" s="759"/>
      <c r="U2" s="759"/>
      <c r="V2" s="759"/>
      <c r="W2" s="759"/>
      <c r="X2" s="759"/>
      <c r="Y2" s="759"/>
      <c r="Z2" s="759"/>
      <c r="AO2" s="759"/>
      <c r="AP2" s="759"/>
      <c r="AQ2" s="759"/>
      <c r="AR2" s="759"/>
      <c r="AS2" s="759"/>
      <c r="AT2" s="759"/>
      <c r="AU2" s="759"/>
      <c r="AV2" s="759"/>
    </row>
    <row r="3" spans="1:48" ht="12" thickBot="1">
      <c r="A3" s="156"/>
      <c r="B3" s="350" t="s">
        <v>214</v>
      </c>
      <c r="C3" s="157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360"/>
      <c r="Y3" s="360"/>
      <c r="Z3" s="159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1"/>
    </row>
    <row r="4" spans="1:48" ht="34.5" thickTop="1">
      <c r="A4" s="30" t="s">
        <v>84</v>
      </c>
      <c r="B4" s="351" t="s">
        <v>49</v>
      </c>
      <c r="C4" s="160" t="s">
        <v>276</v>
      </c>
      <c r="D4" s="161"/>
      <c r="E4" s="162" t="s">
        <v>277</v>
      </c>
      <c r="F4" s="161"/>
      <c r="G4" s="768" t="s">
        <v>63</v>
      </c>
      <c r="H4" s="769"/>
      <c r="I4" s="162" t="s">
        <v>64</v>
      </c>
      <c r="J4" s="162"/>
      <c r="K4" s="162" t="s">
        <v>61</v>
      </c>
      <c r="L4" s="162"/>
      <c r="M4" s="162" t="s">
        <v>55</v>
      </c>
      <c r="N4" s="163"/>
      <c r="O4" s="162" t="s">
        <v>278</v>
      </c>
      <c r="P4" s="162"/>
      <c r="Q4" s="162" t="s">
        <v>59</v>
      </c>
      <c r="R4" s="161"/>
      <c r="S4" s="352" t="s">
        <v>54</v>
      </c>
      <c r="T4" s="162"/>
      <c r="U4" s="162" t="s">
        <v>52</v>
      </c>
      <c r="V4" s="166"/>
      <c r="W4" s="162" t="s">
        <v>58</v>
      </c>
      <c r="X4" s="165"/>
      <c r="Y4" s="162" t="s">
        <v>60</v>
      </c>
      <c r="Z4" s="165"/>
      <c r="AA4" s="162" t="s">
        <v>51</v>
      </c>
      <c r="AB4" s="165"/>
      <c r="AC4" s="162" t="s">
        <v>62</v>
      </c>
      <c r="AD4" s="166"/>
      <c r="AE4" s="162" t="s">
        <v>66</v>
      </c>
      <c r="AF4" s="162"/>
      <c r="AG4" s="162" t="s">
        <v>65</v>
      </c>
      <c r="AH4" s="167"/>
      <c r="AI4" s="162" t="s">
        <v>56</v>
      </c>
      <c r="AJ4" s="166"/>
      <c r="AK4" s="162" t="s">
        <v>57</v>
      </c>
      <c r="AL4" s="162"/>
      <c r="AM4" s="162" t="s">
        <v>50</v>
      </c>
      <c r="AN4" s="166"/>
      <c r="AO4" s="162" t="s">
        <v>53</v>
      </c>
      <c r="AP4" s="165"/>
      <c r="AQ4" s="162" t="s">
        <v>279</v>
      </c>
      <c r="AR4" s="165"/>
      <c r="AS4" s="166" t="s">
        <v>280</v>
      </c>
      <c r="AT4" s="160"/>
      <c r="AU4" s="166" t="s">
        <v>5</v>
      </c>
      <c r="AV4" s="167"/>
    </row>
    <row r="5" spans="1:48" s="359" customFormat="1" ht="9" thickBot="1">
      <c r="A5" s="353"/>
      <c r="B5" s="354"/>
      <c r="C5" s="355" t="s">
        <v>3</v>
      </c>
      <c r="D5" s="356" t="s">
        <v>4</v>
      </c>
      <c r="E5" s="355" t="s">
        <v>3</v>
      </c>
      <c r="F5" s="356" t="s">
        <v>4</v>
      </c>
      <c r="G5" s="355" t="s">
        <v>3</v>
      </c>
      <c r="H5" s="356" t="s">
        <v>4</v>
      </c>
      <c r="I5" s="355" t="s">
        <v>3</v>
      </c>
      <c r="J5" s="356" t="s">
        <v>4</v>
      </c>
      <c r="K5" s="355" t="s">
        <v>3</v>
      </c>
      <c r="L5" s="356" t="s">
        <v>4</v>
      </c>
      <c r="M5" s="355" t="s">
        <v>3</v>
      </c>
      <c r="N5" s="357" t="s">
        <v>4</v>
      </c>
      <c r="O5" s="355" t="s">
        <v>3</v>
      </c>
      <c r="P5" s="357" t="s">
        <v>4</v>
      </c>
      <c r="Q5" s="355" t="s">
        <v>3</v>
      </c>
      <c r="R5" s="357" t="s">
        <v>4</v>
      </c>
      <c r="S5" s="355" t="s">
        <v>3</v>
      </c>
      <c r="T5" s="357" t="s">
        <v>4</v>
      </c>
      <c r="U5" s="355" t="s">
        <v>3</v>
      </c>
      <c r="V5" s="357" t="s">
        <v>4</v>
      </c>
      <c r="W5" s="355" t="s">
        <v>3</v>
      </c>
      <c r="X5" s="356" t="s">
        <v>4</v>
      </c>
      <c r="Y5" s="355" t="s">
        <v>3</v>
      </c>
      <c r="Z5" s="356" t="s">
        <v>4</v>
      </c>
      <c r="AA5" s="355" t="s">
        <v>3</v>
      </c>
      <c r="AB5" s="356" t="s">
        <v>4</v>
      </c>
      <c r="AC5" s="355" t="s">
        <v>3</v>
      </c>
      <c r="AD5" s="357" t="s">
        <v>4</v>
      </c>
      <c r="AE5" s="355" t="s">
        <v>3</v>
      </c>
      <c r="AF5" s="357" t="s">
        <v>4</v>
      </c>
      <c r="AG5" s="355" t="s">
        <v>3</v>
      </c>
      <c r="AH5" s="357" t="s">
        <v>4</v>
      </c>
      <c r="AI5" s="355" t="s">
        <v>3</v>
      </c>
      <c r="AJ5" s="357" t="s">
        <v>4</v>
      </c>
      <c r="AK5" s="355" t="s">
        <v>3</v>
      </c>
      <c r="AL5" s="357" t="s">
        <v>4</v>
      </c>
      <c r="AM5" s="355" t="s">
        <v>3</v>
      </c>
      <c r="AN5" s="357" t="s">
        <v>4</v>
      </c>
      <c r="AO5" s="355" t="s">
        <v>3</v>
      </c>
      <c r="AP5" s="356" t="s">
        <v>4</v>
      </c>
      <c r="AQ5" s="355" t="s">
        <v>3</v>
      </c>
      <c r="AR5" s="356" t="s">
        <v>4</v>
      </c>
      <c r="AS5" s="358" t="s">
        <v>3</v>
      </c>
      <c r="AT5" s="356" t="s">
        <v>4</v>
      </c>
      <c r="AU5" s="358" t="s">
        <v>3</v>
      </c>
      <c r="AV5" s="357" t="s">
        <v>4</v>
      </c>
    </row>
    <row r="6" spans="1:48" ht="12.75" customHeight="1" thickTop="1">
      <c r="A6" s="28" t="str">
        <f>'t1'!A6</f>
        <v>DIRIGENTE SCOLASTICO</v>
      </c>
      <c r="B6" s="291" t="str">
        <f>'t1'!B6</f>
        <v>0D0158</v>
      </c>
      <c r="C6" s="347"/>
      <c r="D6" s="348"/>
      <c r="E6" s="347"/>
      <c r="F6" s="348"/>
      <c r="G6" s="347"/>
      <c r="H6" s="348"/>
      <c r="I6" s="347"/>
      <c r="J6" s="348"/>
      <c r="K6" s="347"/>
      <c r="L6" s="348"/>
      <c r="M6" s="347"/>
      <c r="N6" s="348"/>
      <c r="O6" s="347"/>
      <c r="P6" s="348"/>
      <c r="Q6" s="347"/>
      <c r="R6" s="348"/>
      <c r="S6" s="347"/>
      <c r="T6" s="348"/>
      <c r="U6" s="347"/>
      <c r="V6" s="348"/>
      <c r="W6" s="347"/>
      <c r="X6" s="348"/>
      <c r="Y6" s="347"/>
      <c r="Z6" s="348"/>
      <c r="AA6" s="347"/>
      <c r="AB6" s="348"/>
      <c r="AC6" s="347"/>
      <c r="AD6" s="348"/>
      <c r="AE6" s="347"/>
      <c r="AF6" s="348"/>
      <c r="AG6" s="347"/>
      <c r="AH6" s="348"/>
      <c r="AI6" s="347"/>
      <c r="AJ6" s="348"/>
      <c r="AK6" s="347"/>
      <c r="AL6" s="348"/>
      <c r="AM6" s="347"/>
      <c r="AN6" s="348"/>
      <c r="AO6" s="347"/>
      <c r="AP6" s="348"/>
      <c r="AQ6" s="347"/>
      <c r="AR6" s="348"/>
      <c r="AS6" s="347"/>
      <c r="AT6" s="348"/>
      <c r="AU6" s="641">
        <f>SUM(S6,U6,W6,Y6,C6,E6,G6,I6,K6,M6,O6,Q6,AA6,AC6,AE6,AG6,AI6,AK6,AM6,AO6,AQ6,AS6)</f>
        <v>0</v>
      </c>
      <c r="AV6" s="642">
        <f>SUM(T6,V6,X6,Z6,D6,F6,H6,J6,L6,N6,P6,R6,AB6,AD6,AF6,AH6,AJ6,AL6,AN6,AP6,AR6,AT6)</f>
        <v>0</v>
      </c>
    </row>
    <row r="7" spans="1:48" ht="12.75" customHeight="1">
      <c r="A7" s="27" t="str">
        <f>'t1'!A7</f>
        <v>EX PRESIDI/RUOLO AD ESAURIMENTO</v>
      </c>
      <c r="B7" s="195" t="str">
        <f>'t1'!B7</f>
        <v>0D0E58</v>
      </c>
      <c r="C7" s="349"/>
      <c r="D7" s="282"/>
      <c r="E7" s="349"/>
      <c r="F7" s="282"/>
      <c r="G7" s="349"/>
      <c r="H7" s="282"/>
      <c r="I7" s="349"/>
      <c r="J7" s="282"/>
      <c r="K7" s="349"/>
      <c r="L7" s="282"/>
      <c r="M7" s="349"/>
      <c r="N7" s="282"/>
      <c r="O7" s="349"/>
      <c r="P7" s="282"/>
      <c r="Q7" s="349"/>
      <c r="R7" s="282"/>
      <c r="S7" s="349"/>
      <c r="T7" s="282"/>
      <c r="U7" s="349"/>
      <c r="V7" s="282"/>
      <c r="W7" s="349"/>
      <c r="X7" s="282"/>
      <c r="Y7" s="349"/>
      <c r="Z7" s="282"/>
      <c r="AA7" s="349"/>
      <c r="AB7" s="282"/>
      <c r="AC7" s="349"/>
      <c r="AD7" s="282"/>
      <c r="AE7" s="349"/>
      <c r="AF7" s="282"/>
      <c r="AG7" s="349"/>
      <c r="AH7" s="282"/>
      <c r="AI7" s="349"/>
      <c r="AJ7" s="282"/>
      <c r="AK7" s="349"/>
      <c r="AL7" s="282"/>
      <c r="AM7" s="349"/>
      <c r="AN7" s="282"/>
      <c r="AO7" s="349"/>
      <c r="AP7" s="282"/>
      <c r="AQ7" s="349"/>
      <c r="AR7" s="282"/>
      <c r="AS7" s="349"/>
      <c r="AT7" s="282"/>
      <c r="AU7" s="643">
        <f aca="true" t="shared" si="0" ref="AU7:AU70">SUM(S7,U7,W7,Y7,C7,E7,G7,I7,K7,M7,O7,Q7,AA7,AC7,AE7,AG7,AI7,AK7,AM7,AO7,AQ7,AS7)</f>
        <v>0</v>
      </c>
      <c r="AV7" s="644">
        <f aca="true" t="shared" si="1" ref="AV7:AV70">SUM(T7,V7,X7,Z7,D7,F7,H7,J7,L7,N7,P7,R7,AB7,AD7,AF7,AH7,AJ7,AL7,AN7,AP7,AR7,AT7)</f>
        <v>0</v>
      </c>
    </row>
    <row r="8" spans="1:48" ht="12.75" customHeight="1">
      <c r="A8" s="27" t="str">
        <f>'t1'!A8</f>
        <v>DOC. LAUR. IST. SEC. II GRADO</v>
      </c>
      <c r="B8" s="195" t="str">
        <f>'t1'!B8</f>
        <v>016132</v>
      </c>
      <c r="C8" s="349"/>
      <c r="D8" s="282"/>
      <c r="E8" s="349"/>
      <c r="F8" s="282"/>
      <c r="G8" s="349"/>
      <c r="H8" s="282"/>
      <c r="I8" s="349"/>
      <c r="J8" s="282"/>
      <c r="K8" s="349"/>
      <c r="L8" s="282"/>
      <c r="M8" s="349"/>
      <c r="N8" s="282"/>
      <c r="O8" s="349"/>
      <c r="P8" s="282"/>
      <c r="Q8" s="349"/>
      <c r="R8" s="282"/>
      <c r="S8" s="349"/>
      <c r="T8" s="282"/>
      <c r="U8" s="349"/>
      <c r="V8" s="282"/>
      <c r="W8" s="349"/>
      <c r="X8" s="282"/>
      <c r="Y8" s="349"/>
      <c r="Z8" s="282"/>
      <c r="AA8" s="349"/>
      <c r="AB8" s="282"/>
      <c r="AC8" s="349"/>
      <c r="AD8" s="282"/>
      <c r="AE8" s="349"/>
      <c r="AF8" s="282"/>
      <c r="AG8" s="349"/>
      <c r="AH8" s="282"/>
      <c r="AI8" s="349"/>
      <c r="AJ8" s="282"/>
      <c r="AK8" s="349"/>
      <c r="AL8" s="282"/>
      <c r="AM8" s="349"/>
      <c r="AN8" s="282"/>
      <c r="AO8" s="349"/>
      <c r="AP8" s="282"/>
      <c r="AQ8" s="349"/>
      <c r="AR8" s="282"/>
      <c r="AS8" s="349"/>
      <c r="AT8" s="282"/>
      <c r="AU8" s="643">
        <f t="shared" si="0"/>
        <v>0</v>
      </c>
      <c r="AV8" s="644">
        <f t="shared" si="1"/>
        <v>0</v>
      </c>
    </row>
    <row r="9" spans="1:48" ht="12.75" customHeight="1">
      <c r="A9" s="27" t="str">
        <f>'t1'!A9</f>
        <v>DOC. LAUR. SOST. IST.SEC. II GRADO</v>
      </c>
      <c r="B9" s="195" t="str">
        <f>'t1'!B9</f>
        <v>016630</v>
      </c>
      <c r="C9" s="349"/>
      <c r="D9" s="282"/>
      <c r="E9" s="349"/>
      <c r="F9" s="282"/>
      <c r="G9" s="349"/>
      <c r="H9" s="282"/>
      <c r="I9" s="349"/>
      <c r="J9" s="282"/>
      <c r="K9" s="349"/>
      <c r="L9" s="282"/>
      <c r="M9" s="349"/>
      <c r="N9" s="282"/>
      <c r="O9" s="349"/>
      <c r="P9" s="282"/>
      <c r="Q9" s="349"/>
      <c r="R9" s="282"/>
      <c r="S9" s="349"/>
      <c r="T9" s="282"/>
      <c r="U9" s="349"/>
      <c r="V9" s="282"/>
      <c r="W9" s="349"/>
      <c r="X9" s="282"/>
      <c r="Y9" s="349"/>
      <c r="Z9" s="282"/>
      <c r="AA9" s="349"/>
      <c r="AB9" s="282"/>
      <c r="AC9" s="349"/>
      <c r="AD9" s="282"/>
      <c r="AE9" s="349"/>
      <c r="AF9" s="282"/>
      <c r="AG9" s="349"/>
      <c r="AH9" s="282"/>
      <c r="AI9" s="349"/>
      <c r="AJ9" s="282"/>
      <c r="AK9" s="349"/>
      <c r="AL9" s="282"/>
      <c r="AM9" s="349"/>
      <c r="AN9" s="282"/>
      <c r="AO9" s="349"/>
      <c r="AP9" s="282"/>
      <c r="AQ9" s="349"/>
      <c r="AR9" s="282"/>
      <c r="AS9" s="349"/>
      <c r="AT9" s="282"/>
      <c r="AU9" s="643">
        <f t="shared" si="0"/>
        <v>0</v>
      </c>
      <c r="AV9" s="644">
        <f t="shared" si="1"/>
        <v>0</v>
      </c>
    </row>
    <row r="10" spans="1:48" ht="12.75" customHeight="1">
      <c r="A10" s="27" t="str">
        <f>'t1'!A10</f>
        <v>DOC. SCUOLA MEDIA ED EQUIP.</v>
      </c>
      <c r="B10" s="195" t="str">
        <f>'t1'!B10</f>
        <v>016135</v>
      </c>
      <c r="C10" s="349"/>
      <c r="D10" s="282"/>
      <c r="E10" s="349"/>
      <c r="F10" s="282"/>
      <c r="G10" s="349"/>
      <c r="H10" s="282"/>
      <c r="I10" s="349"/>
      <c r="J10" s="282"/>
      <c r="K10" s="349"/>
      <c r="L10" s="282"/>
      <c r="M10" s="349"/>
      <c r="N10" s="282"/>
      <c r="O10" s="349"/>
      <c r="P10" s="282"/>
      <c r="Q10" s="349"/>
      <c r="R10" s="282"/>
      <c r="S10" s="349"/>
      <c r="T10" s="282"/>
      <c r="U10" s="349"/>
      <c r="V10" s="282"/>
      <c r="W10" s="349"/>
      <c r="X10" s="282"/>
      <c r="Y10" s="349"/>
      <c r="Z10" s="282"/>
      <c r="AA10" s="349"/>
      <c r="AB10" s="282"/>
      <c r="AC10" s="349"/>
      <c r="AD10" s="282"/>
      <c r="AE10" s="349"/>
      <c r="AF10" s="282"/>
      <c r="AG10" s="349"/>
      <c r="AH10" s="282"/>
      <c r="AI10" s="349"/>
      <c r="AJ10" s="282"/>
      <c r="AK10" s="349"/>
      <c r="AL10" s="282"/>
      <c r="AM10" s="349"/>
      <c r="AN10" s="282"/>
      <c r="AO10" s="349"/>
      <c r="AP10" s="282"/>
      <c r="AQ10" s="349"/>
      <c r="AR10" s="282"/>
      <c r="AS10" s="349"/>
      <c r="AT10" s="282"/>
      <c r="AU10" s="643">
        <f t="shared" si="0"/>
        <v>0</v>
      </c>
      <c r="AV10" s="644">
        <f t="shared" si="1"/>
        <v>0</v>
      </c>
    </row>
    <row r="11" spans="1:48" ht="12.75" customHeight="1">
      <c r="A11" s="27" t="str">
        <f>'t1'!A11</f>
        <v>DOC. LAUR. SOST. SCUOLA MEDIA</v>
      </c>
      <c r="B11" s="195" t="str">
        <f>'t1'!B11</f>
        <v>016638</v>
      </c>
      <c r="C11" s="349"/>
      <c r="D11" s="282"/>
      <c r="E11" s="349"/>
      <c r="F11" s="282"/>
      <c r="G11" s="349"/>
      <c r="H11" s="282"/>
      <c r="I11" s="349"/>
      <c r="J11" s="282"/>
      <c r="K11" s="349"/>
      <c r="L11" s="282"/>
      <c r="M11" s="349"/>
      <c r="N11" s="282"/>
      <c r="O11" s="349"/>
      <c r="P11" s="282"/>
      <c r="Q11" s="349"/>
      <c r="R11" s="282"/>
      <c r="S11" s="349"/>
      <c r="T11" s="282"/>
      <c r="U11" s="349"/>
      <c r="V11" s="282"/>
      <c r="W11" s="349"/>
      <c r="X11" s="282"/>
      <c r="Y11" s="349"/>
      <c r="Z11" s="282"/>
      <c r="AA11" s="349"/>
      <c r="AB11" s="282"/>
      <c r="AC11" s="349"/>
      <c r="AD11" s="282"/>
      <c r="AE11" s="349"/>
      <c r="AF11" s="282"/>
      <c r="AG11" s="349"/>
      <c r="AH11" s="282"/>
      <c r="AI11" s="349"/>
      <c r="AJ11" s="282"/>
      <c r="AK11" s="349"/>
      <c r="AL11" s="282"/>
      <c r="AM11" s="349"/>
      <c r="AN11" s="282"/>
      <c r="AO11" s="349"/>
      <c r="AP11" s="282"/>
      <c r="AQ11" s="349"/>
      <c r="AR11" s="282"/>
      <c r="AS11" s="349"/>
      <c r="AT11" s="282"/>
      <c r="AU11" s="643">
        <f t="shared" si="0"/>
        <v>0</v>
      </c>
      <c r="AV11" s="644">
        <f t="shared" si="1"/>
        <v>0</v>
      </c>
    </row>
    <row r="12" spans="1:48" ht="12.75" customHeight="1">
      <c r="A12" s="27" t="str">
        <f>'t1'!A12</f>
        <v>INS. SC. ELEMENTARE ED EQUIP.</v>
      </c>
      <c r="B12" s="195" t="str">
        <f>'t1'!B12</f>
        <v>014154</v>
      </c>
      <c r="C12" s="349"/>
      <c r="D12" s="282"/>
      <c r="E12" s="349"/>
      <c r="F12" s="282"/>
      <c r="G12" s="349"/>
      <c r="H12" s="282"/>
      <c r="I12" s="349"/>
      <c r="J12" s="282"/>
      <c r="K12" s="349"/>
      <c r="L12" s="282"/>
      <c r="M12" s="349"/>
      <c r="N12" s="282"/>
      <c r="O12" s="349"/>
      <c r="P12" s="282"/>
      <c r="Q12" s="349"/>
      <c r="R12" s="282"/>
      <c r="S12" s="349"/>
      <c r="T12" s="282"/>
      <c r="U12" s="349"/>
      <c r="V12" s="282"/>
      <c r="W12" s="349"/>
      <c r="X12" s="282"/>
      <c r="Y12" s="349"/>
      <c r="Z12" s="282"/>
      <c r="AA12" s="349"/>
      <c r="AB12" s="282"/>
      <c r="AC12" s="349"/>
      <c r="AD12" s="282"/>
      <c r="AE12" s="349"/>
      <c r="AF12" s="282"/>
      <c r="AG12" s="349"/>
      <c r="AH12" s="282"/>
      <c r="AI12" s="349"/>
      <c r="AJ12" s="282"/>
      <c r="AK12" s="349"/>
      <c r="AL12" s="282"/>
      <c r="AM12" s="349"/>
      <c r="AN12" s="282"/>
      <c r="AO12" s="349"/>
      <c r="AP12" s="282"/>
      <c r="AQ12" s="349"/>
      <c r="AR12" s="282"/>
      <c r="AS12" s="349"/>
      <c r="AT12" s="282"/>
      <c r="AU12" s="643">
        <f t="shared" si="0"/>
        <v>0</v>
      </c>
      <c r="AV12" s="644">
        <f t="shared" si="1"/>
        <v>0</v>
      </c>
    </row>
    <row r="13" spans="1:48" ht="12.75" customHeight="1">
      <c r="A13" s="27" t="str">
        <f>'t1'!A13</f>
        <v>DOC. DIPL. SOST. SCUOLA ELEMENTARE</v>
      </c>
      <c r="B13" s="195" t="str">
        <f>'t1'!B13</f>
        <v>014634</v>
      </c>
      <c r="C13" s="349"/>
      <c r="D13" s="282"/>
      <c r="E13" s="349"/>
      <c r="F13" s="282"/>
      <c r="G13" s="349"/>
      <c r="H13" s="282"/>
      <c r="I13" s="349"/>
      <c r="J13" s="282"/>
      <c r="K13" s="349"/>
      <c r="L13" s="282"/>
      <c r="M13" s="349"/>
      <c r="N13" s="282"/>
      <c r="O13" s="349"/>
      <c r="P13" s="282"/>
      <c r="Q13" s="349"/>
      <c r="R13" s="282"/>
      <c r="S13" s="349"/>
      <c r="T13" s="282"/>
      <c r="U13" s="349"/>
      <c r="V13" s="282"/>
      <c r="W13" s="349"/>
      <c r="X13" s="282"/>
      <c r="Y13" s="349"/>
      <c r="Z13" s="282"/>
      <c r="AA13" s="349"/>
      <c r="AB13" s="282"/>
      <c r="AC13" s="349"/>
      <c r="AD13" s="282"/>
      <c r="AE13" s="349"/>
      <c r="AF13" s="282"/>
      <c r="AG13" s="349"/>
      <c r="AH13" s="282"/>
      <c r="AI13" s="349"/>
      <c r="AJ13" s="282"/>
      <c r="AK13" s="349"/>
      <c r="AL13" s="282"/>
      <c r="AM13" s="349"/>
      <c r="AN13" s="282"/>
      <c r="AO13" s="349"/>
      <c r="AP13" s="282"/>
      <c r="AQ13" s="349"/>
      <c r="AR13" s="282"/>
      <c r="AS13" s="349"/>
      <c r="AT13" s="282"/>
      <c r="AU13" s="643">
        <f t="shared" si="0"/>
        <v>0</v>
      </c>
      <c r="AV13" s="644">
        <f t="shared" si="1"/>
        <v>0</v>
      </c>
    </row>
    <row r="14" spans="1:48" ht="12.75" customHeight="1">
      <c r="A14" s="27" t="str">
        <f>'t1'!A14</f>
        <v>INS. SCUOLA MATERNA</v>
      </c>
      <c r="B14" s="195" t="str">
        <f>'t1'!B14</f>
        <v>014155</v>
      </c>
      <c r="C14" s="349"/>
      <c r="D14" s="282"/>
      <c r="E14" s="349"/>
      <c r="F14" s="282"/>
      <c r="G14" s="349"/>
      <c r="H14" s="282"/>
      <c r="I14" s="349"/>
      <c r="J14" s="282"/>
      <c r="K14" s="349"/>
      <c r="L14" s="282"/>
      <c r="M14" s="349"/>
      <c r="N14" s="282"/>
      <c r="O14" s="349"/>
      <c r="P14" s="282"/>
      <c r="Q14" s="349"/>
      <c r="R14" s="282"/>
      <c r="S14" s="349"/>
      <c r="T14" s="282"/>
      <c r="U14" s="349"/>
      <c r="V14" s="282"/>
      <c r="W14" s="349"/>
      <c r="X14" s="282"/>
      <c r="Y14" s="349"/>
      <c r="Z14" s="282"/>
      <c r="AA14" s="349"/>
      <c r="AB14" s="282"/>
      <c r="AC14" s="349"/>
      <c r="AD14" s="282"/>
      <c r="AE14" s="349"/>
      <c r="AF14" s="282"/>
      <c r="AG14" s="349"/>
      <c r="AH14" s="282"/>
      <c r="AI14" s="349"/>
      <c r="AJ14" s="282"/>
      <c r="AK14" s="349"/>
      <c r="AL14" s="282"/>
      <c r="AM14" s="349"/>
      <c r="AN14" s="282"/>
      <c r="AO14" s="349"/>
      <c r="AP14" s="282"/>
      <c r="AQ14" s="349"/>
      <c r="AR14" s="282"/>
      <c r="AS14" s="349"/>
      <c r="AT14" s="282"/>
      <c r="AU14" s="643">
        <f t="shared" si="0"/>
        <v>0</v>
      </c>
      <c r="AV14" s="644">
        <f t="shared" si="1"/>
        <v>0</v>
      </c>
    </row>
    <row r="15" spans="1:48" ht="12.75" customHeight="1">
      <c r="A15" s="27" t="str">
        <f>'t1'!A15</f>
        <v>DOC. DIPL. SOST. SCUOLA MATERNA</v>
      </c>
      <c r="B15" s="195" t="str">
        <f>'t1'!B15</f>
        <v>014714</v>
      </c>
      <c r="C15" s="349"/>
      <c r="D15" s="282"/>
      <c r="E15" s="349"/>
      <c r="F15" s="282"/>
      <c r="G15" s="349"/>
      <c r="H15" s="282"/>
      <c r="I15" s="349"/>
      <c r="J15" s="282"/>
      <c r="K15" s="349"/>
      <c r="L15" s="282"/>
      <c r="M15" s="349"/>
      <c r="N15" s="282"/>
      <c r="O15" s="349"/>
      <c r="P15" s="282"/>
      <c r="Q15" s="349"/>
      <c r="R15" s="282"/>
      <c r="S15" s="349"/>
      <c r="T15" s="282"/>
      <c r="U15" s="349"/>
      <c r="V15" s="282"/>
      <c r="W15" s="349"/>
      <c r="X15" s="282"/>
      <c r="Y15" s="349"/>
      <c r="Z15" s="282"/>
      <c r="AA15" s="349"/>
      <c r="AB15" s="282"/>
      <c r="AC15" s="349"/>
      <c r="AD15" s="282"/>
      <c r="AE15" s="349"/>
      <c r="AF15" s="282"/>
      <c r="AG15" s="349"/>
      <c r="AH15" s="282"/>
      <c r="AI15" s="349"/>
      <c r="AJ15" s="282"/>
      <c r="AK15" s="349"/>
      <c r="AL15" s="282"/>
      <c r="AM15" s="349"/>
      <c r="AN15" s="282"/>
      <c r="AO15" s="349"/>
      <c r="AP15" s="282"/>
      <c r="AQ15" s="349"/>
      <c r="AR15" s="282"/>
      <c r="AS15" s="349"/>
      <c r="AT15" s="282"/>
      <c r="AU15" s="643">
        <f t="shared" si="0"/>
        <v>0</v>
      </c>
      <c r="AV15" s="644">
        <f t="shared" si="1"/>
        <v>0</v>
      </c>
    </row>
    <row r="16" spans="1:48" ht="12.75" customHeight="1">
      <c r="A16" s="27" t="str">
        <f>'t1'!A16</f>
        <v>INS. DIPL. ISTIT. II GRADO</v>
      </c>
      <c r="B16" s="195" t="str">
        <f>'t1'!B16</f>
        <v>014143</v>
      </c>
      <c r="C16" s="349"/>
      <c r="D16" s="282"/>
      <c r="E16" s="349"/>
      <c r="F16" s="282"/>
      <c r="G16" s="349"/>
      <c r="H16" s="282"/>
      <c r="I16" s="349"/>
      <c r="J16" s="282"/>
      <c r="K16" s="349"/>
      <c r="L16" s="282"/>
      <c r="M16" s="349"/>
      <c r="N16" s="282"/>
      <c r="O16" s="349"/>
      <c r="P16" s="282"/>
      <c r="Q16" s="349"/>
      <c r="R16" s="282"/>
      <c r="S16" s="349"/>
      <c r="T16" s="282"/>
      <c r="U16" s="349"/>
      <c r="V16" s="282"/>
      <c r="W16" s="349"/>
      <c r="X16" s="282"/>
      <c r="Y16" s="349"/>
      <c r="Z16" s="282"/>
      <c r="AA16" s="349"/>
      <c r="AB16" s="282"/>
      <c r="AC16" s="349"/>
      <c r="AD16" s="282"/>
      <c r="AE16" s="349"/>
      <c r="AF16" s="282"/>
      <c r="AG16" s="349"/>
      <c r="AH16" s="282"/>
      <c r="AI16" s="349"/>
      <c r="AJ16" s="282"/>
      <c r="AK16" s="349"/>
      <c r="AL16" s="282"/>
      <c r="AM16" s="349"/>
      <c r="AN16" s="282"/>
      <c r="AO16" s="349"/>
      <c r="AP16" s="282"/>
      <c r="AQ16" s="349"/>
      <c r="AR16" s="282"/>
      <c r="AS16" s="349"/>
      <c r="AT16" s="282"/>
      <c r="AU16" s="643">
        <f t="shared" si="0"/>
        <v>0</v>
      </c>
      <c r="AV16" s="644">
        <f t="shared" si="1"/>
        <v>0</v>
      </c>
    </row>
    <row r="17" spans="1:48" ht="12.75" customHeight="1">
      <c r="A17" s="27" t="str">
        <f>'t1'!A17</f>
        <v>DOC. DIPL. SOST. IST. SEC. II GRADO</v>
      </c>
      <c r="B17" s="195" t="str">
        <f>'t1'!B17</f>
        <v>014656</v>
      </c>
      <c r="C17" s="349"/>
      <c r="D17" s="282"/>
      <c r="E17" s="349"/>
      <c r="F17" s="282"/>
      <c r="G17" s="349"/>
      <c r="H17" s="282"/>
      <c r="I17" s="349"/>
      <c r="J17" s="282"/>
      <c r="K17" s="349"/>
      <c r="L17" s="282"/>
      <c r="M17" s="349"/>
      <c r="N17" s="282"/>
      <c r="O17" s="349"/>
      <c r="P17" s="282"/>
      <c r="Q17" s="349"/>
      <c r="R17" s="282"/>
      <c r="S17" s="349"/>
      <c r="T17" s="282"/>
      <c r="U17" s="349"/>
      <c r="V17" s="282"/>
      <c r="W17" s="349"/>
      <c r="X17" s="282"/>
      <c r="Y17" s="349"/>
      <c r="Z17" s="282"/>
      <c r="AA17" s="349"/>
      <c r="AB17" s="282"/>
      <c r="AC17" s="349"/>
      <c r="AD17" s="282"/>
      <c r="AE17" s="349"/>
      <c r="AF17" s="282"/>
      <c r="AG17" s="349"/>
      <c r="AH17" s="282"/>
      <c r="AI17" s="349"/>
      <c r="AJ17" s="282"/>
      <c r="AK17" s="349"/>
      <c r="AL17" s="282"/>
      <c r="AM17" s="349"/>
      <c r="AN17" s="282"/>
      <c r="AO17" s="349"/>
      <c r="AP17" s="282"/>
      <c r="AQ17" s="349"/>
      <c r="AR17" s="282"/>
      <c r="AS17" s="349"/>
      <c r="AT17" s="282"/>
      <c r="AU17" s="643">
        <f t="shared" si="0"/>
        <v>0</v>
      </c>
      <c r="AV17" s="644">
        <f t="shared" si="1"/>
        <v>0</v>
      </c>
    </row>
    <row r="18" spans="1:48" ht="12.75" customHeight="1">
      <c r="A18" s="27" t="str">
        <f>'t1'!A18</f>
        <v>PERSONALE EDUCATIVO</v>
      </c>
      <c r="B18" s="195" t="str">
        <f>'t1'!B18</f>
        <v>014646</v>
      </c>
      <c r="C18" s="349"/>
      <c r="D18" s="282"/>
      <c r="E18" s="349"/>
      <c r="F18" s="282"/>
      <c r="G18" s="349"/>
      <c r="H18" s="282"/>
      <c r="I18" s="349"/>
      <c r="J18" s="282"/>
      <c r="K18" s="349"/>
      <c r="L18" s="282"/>
      <c r="M18" s="349"/>
      <c r="N18" s="282"/>
      <c r="O18" s="349"/>
      <c r="P18" s="282"/>
      <c r="Q18" s="349"/>
      <c r="R18" s="282"/>
      <c r="S18" s="349"/>
      <c r="T18" s="282"/>
      <c r="U18" s="349"/>
      <c r="V18" s="282"/>
      <c r="W18" s="349"/>
      <c r="X18" s="282"/>
      <c r="Y18" s="349"/>
      <c r="Z18" s="282"/>
      <c r="AA18" s="349"/>
      <c r="AB18" s="282"/>
      <c r="AC18" s="349"/>
      <c r="AD18" s="282"/>
      <c r="AE18" s="349"/>
      <c r="AF18" s="282"/>
      <c r="AG18" s="349"/>
      <c r="AH18" s="282"/>
      <c r="AI18" s="349"/>
      <c r="AJ18" s="282"/>
      <c r="AK18" s="349"/>
      <c r="AL18" s="282"/>
      <c r="AM18" s="349"/>
      <c r="AN18" s="282"/>
      <c r="AO18" s="349"/>
      <c r="AP18" s="282"/>
      <c r="AQ18" s="349"/>
      <c r="AR18" s="282"/>
      <c r="AS18" s="349"/>
      <c r="AT18" s="282"/>
      <c r="AU18" s="643">
        <f t="shared" si="0"/>
        <v>0</v>
      </c>
      <c r="AV18" s="644">
        <f t="shared" si="1"/>
        <v>0</v>
      </c>
    </row>
    <row r="19" spans="1:48" ht="12.75" customHeight="1">
      <c r="A19" s="27" t="str">
        <f>'t1'!A19</f>
        <v>DIR. SERV. GEN. ED AMM.</v>
      </c>
      <c r="B19" s="195" t="str">
        <f>'t1'!B19</f>
        <v>013159</v>
      </c>
      <c r="C19" s="349"/>
      <c r="D19" s="282"/>
      <c r="E19" s="349"/>
      <c r="F19" s="282"/>
      <c r="G19" s="349"/>
      <c r="H19" s="282"/>
      <c r="I19" s="349"/>
      <c r="J19" s="282"/>
      <c r="K19" s="349"/>
      <c r="L19" s="282"/>
      <c r="M19" s="349"/>
      <c r="N19" s="282"/>
      <c r="O19" s="349"/>
      <c r="P19" s="282"/>
      <c r="Q19" s="349"/>
      <c r="R19" s="282"/>
      <c r="S19" s="349"/>
      <c r="T19" s="282"/>
      <c r="U19" s="349"/>
      <c r="V19" s="282"/>
      <c r="W19" s="349"/>
      <c r="X19" s="282"/>
      <c r="Y19" s="349"/>
      <c r="Z19" s="282"/>
      <c r="AA19" s="349"/>
      <c r="AB19" s="282"/>
      <c r="AC19" s="349"/>
      <c r="AD19" s="282"/>
      <c r="AE19" s="349"/>
      <c r="AF19" s="282"/>
      <c r="AG19" s="349"/>
      <c r="AH19" s="282"/>
      <c r="AI19" s="349"/>
      <c r="AJ19" s="282"/>
      <c r="AK19" s="349"/>
      <c r="AL19" s="282"/>
      <c r="AM19" s="349"/>
      <c r="AN19" s="282"/>
      <c r="AO19" s="349"/>
      <c r="AP19" s="282"/>
      <c r="AQ19" s="349"/>
      <c r="AR19" s="282"/>
      <c r="AS19" s="349"/>
      <c r="AT19" s="282"/>
      <c r="AU19" s="643">
        <f t="shared" si="0"/>
        <v>0</v>
      </c>
      <c r="AV19" s="644">
        <f t="shared" si="1"/>
        <v>0</v>
      </c>
    </row>
    <row r="20" spans="1:48" ht="12.75" customHeight="1">
      <c r="A20" s="27" t="str">
        <f>'t1'!A20</f>
        <v>COORDINATORE AMMINISTRATIVO</v>
      </c>
      <c r="B20" s="195" t="str">
        <f>'t1'!B20</f>
        <v>013498</v>
      </c>
      <c r="C20" s="349"/>
      <c r="D20" s="282"/>
      <c r="E20" s="349"/>
      <c r="F20" s="282"/>
      <c r="G20" s="349"/>
      <c r="H20" s="282"/>
      <c r="I20" s="349"/>
      <c r="J20" s="282"/>
      <c r="K20" s="349"/>
      <c r="L20" s="282"/>
      <c r="M20" s="349"/>
      <c r="N20" s="282"/>
      <c r="O20" s="349"/>
      <c r="P20" s="282"/>
      <c r="Q20" s="349"/>
      <c r="R20" s="282"/>
      <c r="S20" s="349"/>
      <c r="T20" s="282"/>
      <c r="U20" s="349"/>
      <c r="V20" s="282"/>
      <c r="W20" s="349"/>
      <c r="X20" s="282"/>
      <c r="Y20" s="349"/>
      <c r="Z20" s="282"/>
      <c r="AA20" s="349"/>
      <c r="AB20" s="282"/>
      <c r="AC20" s="349"/>
      <c r="AD20" s="282"/>
      <c r="AE20" s="349"/>
      <c r="AF20" s="282"/>
      <c r="AG20" s="349"/>
      <c r="AH20" s="282"/>
      <c r="AI20" s="349"/>
      <c r="AJ20" s="282"/>
      <c r="AK20" s="349"/>
      <c r="AL20" s="282"/>
      <c r="AM20" s="349"/>
      <c r="AN20" s="282"/>
      <c r="AO20" s="349"/>
      <c r="AP20" s="282"/>
      <c r="AQ20" s="349"/>
      <c r="AR20" s="282"/>
      <c r="AS20" s="349"/>
      <c r="AT20" s="282"/>
      <c r="AU20" s="643">
        <f t="shared" si="0"/>
        <v>0</v>
      </c>
      <c r="AV20" s="644">
        <f t="shared" si="1"/>
        <v>0</v>
      </c>
    </row>
    <row r="21" spans="1:48" ht="12.75" customHeight="1">
      <c r="A21" s="27" t="str">
        <f>'t1'!A21</f>
        <v>COORDINATORE TECNICO</v>
      </c>
      <c r="B21" s="195" t="str">
        <f>'t1'!B21</f>
        <v>013499</v>
      </c>
      <c r="C21" s="349"/>
      <c r="D21" s="282"/>
      <c r="E21" s="349"/>
      <c r="F21" s="282"/>
      <c r="G21" s="349"/>
      <c r="H21" s="282"/>
      <c r="I21" s="349"/>
      <c r="J21" s="282"/>
      <c r="K21" s="349"/>
      <c r="L21" s="282"/>
      <c r="M21" s="349"/>
      <c r="N21" s="282"/>
      <c r="O21" s="349"/>
      <c r="P21" s="282"/>
      <c r="Q21" s="349"/>
      <c r="R21" s="282"/>
      <c r="S21" s="349"/>
      <c r="T21" s="282"/>
      <c r="U21" s="349"/>
      <c r="V21" s="282"/>
      <c r="W21" s="349"/>
      <c r="X21" s="282"/>
      <c r="Y21" s="349"/>
      <c r="Z21" s="282"/>
      <c r="AA21" s="349"/>
      <c r="AB21" s="282"/>
      <c r="AC21" s="349"/>
      <c r="AD21" s="282"/>
      <c r="AE21" s="349"/>
      <c r="AF21" s="282"/>
      <c r="AG21" s="349"/>
      <c r="AH21" s="282"/>
      <c r="AI21" s="349"/>
      <c r="AJ21" s="282"/>
      <c r="AK21" s="349"/>
      <c r="AL21" s="282"/>
      <c r="AM21" s="349"/>
      <c r="AN21" s="282"/>
      <c r="AO21" s="349"/>
      <c r="AP21" s="282"/>
      <c r="AQ21" s="349"/>
      <c r="AR21" s="282"/>
      <c r="AS21" s="349"/>
      <c r="AT21" s="282"/>
      <c r="AU21" s="643">
        <f t="shared" si="0"/>
        <v>0</v>
      </c>
      <c r="AV21" s="644">
        <f t="shared" si="1"/>
        <v>0</v>
      </c>
    </row>
    <row r="22" spans="1:48" ht="12.75" customHeight="1">
      <c r="A22" s="27" t="str">
        <f>'t1'!A22</f>
        <v>ASSISTENTE AMMINISTRATIVO</v>
      </c>
      <c r="B22" s="195" t="str">
        <f>'t1'!B22</f>
        <v>012117</v>
      </c>
      <c r="C22" s="349"/>
      <c r="D22" s="282"/>
      <c r="E22" s="349"/>
      <c r="F22" s="282"/>
      <c r="G22" s="349"/>
      <c r="H22" s="282"/>
      <c r="I22" s="349"/>
      <c r="J22" s="282"/>
      <c r="K22" s="349"/>
      <c r="L22" s="282"/>
      <c r="M22" s="349"/>
      <c r="N22" s="282"/>
      <c r="O22" s="349"/>
      <c r="P22" s="282"/>
      <c r="Q22" s="349"/>
      <c r="R22" s="282"/>
      <c r="S22" s="349"/>
      <c r="T22" s="282"/>
      <c r="U22" s="349"/>
      <c r="V22" s="282"/>
      <c r="W22" s="349"/>
      <c r="X22" s="282"/>
      <c r="Y22" s="349"/>
      <c r="Z22" s="282"/>
      <c r="AA22" s="349"/>
      <c r="AB22" s="282"/>
      <c r="AC22" s="349"/>
      <c r="AD22" s="282"/>
      <c r="AE22" s="349"/>
      <c r="AF22" s="282"/>
      <c r="AG22" s="349"/>
      <c r="AH22" s="282"/>
      <c r="AI22" s="349"/>
      <c r="AJ22" s="282"/>
      <c r="AK22" s="349"/>
      <c r="AL22" s="282"/>
      <c r="AM22" s="349"/>
      <c r="AN22" s="282"/>
      <c r="AO22" s="349"/>
      <c r="AP22" s="282"/>
      <c r="AQ22" s="349"/>
      <c r="AR22" s="282"/>
      <c r="AS22" s="349"/>
      <c r="AT22" s="282"/>
      <c r="AU22" s="643">
        <f t="shared" si="0"/>
        <v>0</v>
      </c>
      <c r="AV22" s="644">
        <f t="shared" si="1"/>
        <v>0</v>
      </c>
    </row>
    <row r="23" spans="1:48" ht="12.75" customHeight="1">
      <c r="A23" s="27" t="str">
        <f>'t1'!A23</f>
        <v>ASSISTENTE TECNICO</v>
      </c>
      <c r="B23" s="195" t="str">
        <f>'t1'!B23</f>
        <v>012119</v>
      </c>
      <c r="C23" s="349"/>
      <c r="D23" s="282"/>
      <c r="E23" s="349"/>
      <c r="F23" s="282"/>
      <c r="G23" s="349"/>
      <c r="H23" s="282"/>
      <c r="I23" s="349"/>
      <c r="J23" s="282"/>
      <c r="K23" s="349"/>
      <c r="L23" s="282"/>
      <c r="M23" s="349"/>
      <c r="N23" s="282"/>
      <c r="O23" s="349"/>
      <c r="P23" s="282"/>
      <c r="Q23" s="349"/>
      <c r="R23" s="282"/>
      <c r="S23" s="349"/>
      <c r="T23" s="282"/>
      <c r="U23" s="349"/>
      <c r="V23" s="282"/>
      <c r="W23" s="349"/>
      <c r="X23" s="282"/>
      <c r="Y23" s="349"/>
      <c r="Z23" s="282"/>
      <c r="AA23" s="349"/>
      <c r="AB23" s="282"/>
      <c r="AC23" s="349"/>
      <c r="AD23" s="282"/>
      <c r="AE23" s="349"/>
      <c r="AF23" s="282"/>
      <c r="AG23" s="349"/>
      <c r="AH23" s="282"/>
      <c r="AI23" s="349"/>
      <c r="AJ23" s="282"/>
      <c r="AK23" s="349"/>
      <c r="AL23" s="282"/>
      <c r="AM23" s="349"/>
      <c r="AN23" s="282"/>
      <c r="AO23" s="349"/>
      <c r="AP23" s="282"/>
      <c r="AQ23" s="349"/>
      <c r="AR23" s="282"/>
      <c r="AS23" s="349"/>
      <c r="AT23" s="282"/>
      <c r="AU23" s="643">
        <f t="shared" si="0"/>
        <v>0</v>
      </c>
      <c r="AV23" s="644">
        <f t="shared" si="1"/>
        <v>0</v>
      </c>
    </row>
    <row r="24" spans="1:48" ht="12.75" customHeight="1">
      <c r="A24" s="27" t="str">
        <f>'t1'!A24</f>
        <v>CUOCO/INFERMIERE/GUARDAROBIERE</v>
      </c>
      <c r="B24" s="195" t="str">
        <f>'t1'!B24</f>
        <v>012125</v>
      </c>
      <c r="C24" s="349"/>
      <c r="D24" s="282"/>
      <c r="E24" s="349"/>
      <c r="F24" s="282"/>
      <c r="G24" s="349"/>
      <c r="H24" s="282"/>
      <c r="I24" s="349"/>
      <c r="J24" s="282"/>
      <c r="K24" s="349"/>
      <c r="L24" s="282"/>
      <c r="M24" s="349"/>
      <c r="N24" s="282"/>
      <c r="O24" s="349"/>
      <c r="P24" s="282"/>
      <c r="Q24" s="349"/>
      <c r="R24" s="282"/>
      <c r="S24" s="349"/>
      <c r="T24" s="282"/>
      <c r="U24" s="349"/>
      <c r="V24" s="282"/>
      <c r="W24" s="349"/>
      <c r="X24" s="282"/>
      <c r="Y24" s="349"/>
      <c r="Z24" s="282"/>
      <c r="AA24" s="349"/>
      <c r="AB24" s="282"/>
      <c r="AC24" s="349"/>
      <c r="AD24" s="282"/>
      <c r="AE24" s="349"/>
      <c r="AF24" s="282"/>
      <c r="AG24" s="349"/>
      <c r="AH24" s="282"/>
      <c r="AI24" s="349"/>
      <c r="AJ24" s="282"/>
      <c r="AK24" s="349"/>
      <c r="AL24" s="282"/>
      <c r="AM24" s="349"/>
      <c r="AN24" s="282"/>
      <c r="AO24" s="349"/>
      <c r="AP24" s="282"/>
      <c r="AQ24" s="349"/>
      <c r="AR24" s="282"/>
      <c r="AS24" s="349"/>
      <c r="AT24" s="282"/>
      <c r="AU24" s="643">
        <f t="shared" si="0"/>
        <v>0</v>
      </c>
      <c r="AV24" s="644">
        <f t="shared" si="1"/>
        <v>0</v>
      </c>
    </row>
    <row r="25" spans="1:48" ht="12.75" customHeight="1">
      <c r="A25" s="27" t="str">
        <f>'t1'!A25</f>
        <v>COLLABORATORE SCOLASTICO DEI SERVIZI/ADDETTO ALLE AZIENDE AGRARIE</v>
      </c>
      <c r="B25" s="195" t="str">
        <f>'t1'!B25</f>
        <v>098701</v>
      </c>
      <c r="C25" s="349"/>
      <c r="D25" s="282"/>
      <c r="E25" s="349"/>
      <c r="F25" s="282"/>
      <c r="G25" s="349"/>
      <c r="H25" s="282"/>
      <c r="I25" s="349"/>
      <c r="J25" s="282"/>
      <c r="K25" s="349"/>
      <c r="L25" s="282"/>
      <c r="M25" s="349"/>
      <c r="N25" s="282"/>
      <c r="O25" s="349"/>
      <c r="P25" s="282"/>
      <c r="Q25" s="349"/>
      <c r="R25" s="282"/>
      <c r="S25" s="349"/>
      <c r="T25" s="282"/>
      <c r="U25" s="349"/>
      <c r="V25" s="282"/>
      <c r="W25" s="349"/>
      <c r="X25" s="282"/>
      <c r="Y25" s="349"/>
      <c r="Z25" s="282"/>
      <c r="AA25" s="349"/>
      <c r="AB25" s="282"/>
      <c r="AC25" s="349"/>
      <c r="AD25" s="282"/>
      <c r="AE25" s="349"/>
      <c r="AF25" s="282"/>
      <c r="AG25" s="349"/>
      <c r="AH25" s="282"/>
      <c r="AI25" s="349"/>
      <c r="AJ25" s="282"/>
      <c r="AK25" s="349"/>
      <c r="AL25" s="282"/>
      <c r="AM25" s="349"/>
      <c r="AN25" s="282"/>
      <c r="AO25" s="349"/>
      <c r="AP25" s="282"/>
      <c r="AQ25" s="349"/>
      <c r="AR25" s="282"/>
      <c r="AS25" s="349"/>
      <c r="AT25" s="282"/>
      <c r="AU25" s="643">
        <f t="shared" si="0"/>
        <v>0</v>
      </c>
      <c r="AV25" s="644">
        <f t="shared" si="1"/>
        <v>0</v>
      </c>
    </row>
    <row r="26" spans="1:48" ht="12.75" customHeight="1">
      <c r="A26" s="27" t="str">
        <f>'t1'!A26</f>
        <v>COLLABORATORE SCOLASTICO</v>
      </c>
      <c r="B26" s="195" t="str">
        <f>'t1'!B26</f>
        <v>011121</v>
      </c>
      <c r="C26" s="349"/>
      <c r="D26" s="282"/>
      <c r="E26" s="349"/>
      <c r="F26" s="282"/>
      <c r="G26" s="349"/>
      <c r="H26" s="282"/>
      <c r="I26" s="349"/>
      <c r="J26" s="282"/>
      <c r="K26" s="349"/>
      <c r="L26" s="282"/>
      <c r="M26" s="349"/>
      <c r="N26" s="282"/>
      <c r="O26" s="349"/>
      <c r="P26" s="282"/>
      <c r="Q26" s="349"/>
      <c r="R26" s="282"/>
      <c r="S26" s="349"/>
      <c r="T26" s="282"/>
      <c r="U26" s="349"/>
      <c r="V26" s="282"/>
      <c r="W26" s="349"/>
      <c r="X26" s="282"/>
      <c r="Y26" s="349"/>
      <c r="Z26" s="282"/>
      <c r="AA26" s="349"/>
      <c r="AB26" s="282"/>
      <c r="AC26" s="349"/>
      <c r="AD26" s="282"/>
      <c r="AE26" s="349"/>
      <c r="AF26" s="282"/>
      <c r="AG26" s="349"/>
      <c r="AH26" s="282"/>
      <c r="AI26" s="349"/>
      <c r="AJ26" s="282"/>
      <c r="AK26" s="349"/>
      <c r="AL26" s="282"/>
      <c r="AM26" s="349"/>
      <c r="AN26" s="282"/>
      <c r="AO26" s="349"/>
      <c r="AP26" s="282"/>
      <c r="AQ26" s="349"/>
      <c r="AR26" s="282"/>
      <c r="AS26" s="349"/>
      <c r="AT26" s="282"/>
      <c r="AU26" s="643">
        <f t="shared" si="0"/>
        <v>0</v>
      </c>
      <c r="AV26" s="644">
        <f t="shared" si="1"/>
        <v>0</v>
      </c>
    </row>
    <row r="27" spans="1:48" ht="12.75" customHeight="1">
      <c r="A27" s="27" t="str">
        <f>'t1'!A27</f>
        <v>DOC.RELIG. SCUOLA SECOND.</v>
      </c>
      <c r="B27" s="195" t="str">
        <f>'t1'!B27</f>
        <v>016139</v>
      </c>
      <c r="C27" s="349"/>
      <c r="D27" s="282"/>
      <c r="E27" s="349"/>
      <c r="F27" s="282"/>
      <c r="G27" s="349"/>
      <c r="H27" s="282"/>
      <c r="I27" s="349"/>
      <c r="J27" s="282"/>
      <c r="K27" s="349"/>
      <c r="L27" s="282"/>
      <c r="M27" s="349"/>
      <c r="N27" s="282"/>
      <c r="O27" s="349"/>
      <c r="P27" s="282"/>
      <c r="Q27" s="349"/>
      <c r="R27" s="282"/>
      <c r="S27" s="349"/>
      <c r="T27" s="282"/>
      <c r="U27" s="349"/>
      <c r="V27" s="282"/>
      <c r="W27" s="349"/>
      <c r="X27" s="282"/>
      <c r="Y27" s="349"/>
      <c r="Z27" s="282"/>
      <c r="AA27" s="349"/>
      <c r="AB27" s="282"/>
      <c r="AC27" s="349"/>
      <c r="AD27" s="282"/>
      <c r="AE27" s="349"/>
      <c r="AF27" s="282"/>
      <c r="AG27" s="349"/>
      <c r="AH27" s="282"/>
      <c r="AI27" s="349"/>
      <c r="AJ27" s="282"/>
      <c r="AK27" s="349"/>
      <c r="AL27" s="282"/>
      <c r="AM27" s="349"/>
      <c r="AN27" s="282"/>
      <c r="AO27" s="349"/>
      <c r="AP27" s="282"/>
      <c r="AQ27" s="349"/>
      <c r="AR27" s="282"/>
      <c r="AS27" s="349"/>
      <c r="AT27" s="282"/>
      <c r="AU27" s="643">
        <f t="shared" si="0"/>
        <v>0</v>
      </c>
      <c r="AV27" s="644">
        <f t="shared" si="1"/>
        <v>0</v>
      </c>
    </row>
    <row r="28" spans="1:48" ht="12.75" customHeight="1">
      <c r="A28" s="27" t="str">
        <f>'t1'!A28</f>
        <v>DOC.RELIG. SCUOLA EL. MAT.</v>
      </c>
      <c r="B28" s="195" t="str">
        <f>'t1'!B28</f>
        <v>014138</v>
      </c>
      <c r="C28" s="349"/>
      <c r="D28" s="282"/>
      <c r="E28" s="349"/>
      <c r="F28" s="282"/>
      <c r="G28" s="349"/>
      <c r="H28" s="282"/>
      <c r="I28" s="349"/>
      <c r="J28" s="282"/>
      <c r="K28" s="349"/>
      <c r="L28" s="282"/>
      <c r="M28" s="349"/>
      <c r="N28" s="282"/>
      <c r="O28" s="349"/>
      <c r="P28" s="282"/>
      <c r="Q28" s="349"/>
      <c r="R28" s="282"/>
      <c r="S28" s="349"/>
      <c r="T28" s="282"/>
      <c r="U28" s="349"/>
      <c r="V28" s="282"/>
      <c r="W28" s="349"/>
      <c r="X28" s="282"/>
      <c r="Y28" s="349"/>
      <c r="Z28" s="282"/>
      <c r="AA28" s="349"/>
      <c r="AB28" s="282"/>
      <c r="AC28" s="349"/>
      <c r="AD28" s="282"/>
      <c r="AE28" s="349"/>
      <c r="AF28" s="282"/>
      <c r="AG28" s="349"/>
      <c r="AH28" s="282"/>
      <c r="AI28" s="349"/>
      <c r="AJ28" s="282"/>
      <c r="AK28" s="349"/>
      <c r="AL28" s="282"/>
      <c r="AM28" s="349"/>
      <c r="AN28" s="282"/>
      <c r="AO28" s="349"/>
      <c r="AP28" s="282"/>
      <c r="AQ28" s="349"/>
      <c r="AR28" s="282"/>
      <c r="AS28" s="349"/>
      <c r="AT28" s="282"/>
      <c r="AU28" s="643">
        <f t="shared" si="0"/>
        <v>0</v>
      </c>
      <c r="AV28" s="644">
        <f t="shared" si="1"/>
        <v>0</v>
      </c>
    </row>
    <row r="29" spans="1:48" ht="12.75" customHeight="1">
      <c r="A29" s="27" t="str">
        <f>'t1'!A29</f>
        <v>DOC. LAUR. IST. SEC. II GRADO TEMPO DETERM. ANNUALE</v>
      </c>
      <c r="B29" s="195" t="str">
        <f>'t1'!B29</f>
        <v>016134</v>
      </c>
      <c r="C29" s="349"/>
      <c r="D29" s="282"/>
      <c r="E29" s="349"/>
      <c r="F29" s="282"/>
      <c r="G29" s="349"/>
      <c r="H29" s="282"/>
      <c r="I29" s="349"/>
      <c r="J29" s="282"/>
      <c r="K29" s="349"/>
      <c r="L29" s="282"/>
      <c r="M29" s="349"/>
      <c r="N29" s="282"/>
      <c r="O29" s="349"/>
      <c r="P29" s="282"/>
      <c r="Q29" s="349"/>
      <c r="R29" s="282"/>
      <c r="S29" s="349"/>
      <c r="T29" s="282"/>
      <c r="U29" s="349"/>
      <c r="V29" s="282"/>
      <c r="W29" s="349"/>
      <c r="X29" s="282"/>
      <c r="Y29" s="349"/>
      <c r="Z29" s="282"/>
      <c r="AA29" s="349"/>
      <c r="AB29" s="282"/>
      <c r="AC29" s="349"/>
      <c r="AD29" s="282"/>
      <c r="AE29" s="349"/>
      <c r="AF29" s="282"/>
      <c r="AG29" s="349"/>
      <c r="AH29" s="282"/>
      <c r="AI29" s="349"/>
      <c r="AJ29" s="282"/>
      <c r="AK29" s="349"/>
      <c r="AL29" s="282"/>
      <c r="AM29" s="349"/>
      <c r="AN29" s="282"/>
      <c r="AO29" s="349"/>
      <c r="AP29" s="282"/>
      <c r="AQ29" s="349"/>
      <c r="AR29" s="282"/>
      <c r="AS29" s="349"/>
      <c r="AT29" s="282"/>
      <c r="AU29" s="643">
        <f t="shared" si="0"/>
        <v>0</v>
      </c>
      <c r="AV29" s="644">
        <f t="shared" si="1"/>
        <v>0</v>
      </c>
    </row>
    <row r="30" spans="1:48" ht="12.75" customHeight="1">
      <c r="A30" s="27" t="str">
        <f>'t1'!A30</f>
        <v>DOC. LAUR. SOST. IST.SEC. II GRADO T. DETER.ANNUALE</v>
      </c>
      <c r="B30" s="195" t="str">
        <f>'t1'!B30</f>
        <v>016631</v>
      </c>
      <c r="C30" s="349"/>
      <c r="D30" s="282"/>
      <c r="E30" s="349"/>
      <c r="F30" s="282"/>
      <c r="G30" s="349"/>
      <c r="H30" s="282"/>
      <c r="I30" s="349"/>
      <c r="J30" s="282"/>
      <c r="K30" s="349"/>
      <c r="L30" s="282"/>
      <c r="M30" s="349"/>
      <c r="N30" s="282"/>
      <c r="O30" s="349"/>
      <c r="P30" s="282"/>
      <c r="Q30" s="349"/>
      <c r="R30" s="282"/>
      <c r="S30" s="349"/>
      <c r="T30" s="282"/>
      <c r="U30" s="349"/>
      <c r="V30" s="282"/>
      <c r="W30" s="349"/>
      <c r="X30" s="282"/>
      <c r="Y30" s="349"/>
      <c r="Z30" s="282"/>
      <c r="AA30" s="349"/>
      <c r="AB30" s="282"/>
      <c r="AC30" s="349"/>
      <c r="AD30" s="282"/>
      <c r="AE30" s="349"/>
      <c r="AF30" s="282"/>
      <c r="AG30" s="349"/>
      <c r="AH30" s="282"/>
      <c r="AI30" s="349"/>
      <c r="AJ30" s="282"/>
      <c r="AK30" s="349"/>
      <c r="AL30" s="282"/>
      <c r="AM30" s="349"/>
      <c r="AN30" s="282"/>
      <c r="AO30" s="349"/>
      <c r="AP30" s="282"/>
      <c r="AQ30" s="349"/>
      <c r="AR30" s="282"/>
      <c r="AS30" s="349"/>
      <c r="AT30" s="282"/>
      <c r="AU30" s="643">
        <f t="shared" si="0"/>
        <v>0</v>
      </c>
      <c r="AV30" s="644">
        <f t="shared" si="1"/>
        <v>0</v>
      </c>
    </row>
    <row r="31" spans="1:48" ht="12.75" customHeight="1">
      <c r="A31" s="27" t="str">
        <f>'t1'!A31</f>
        <v>DOC. SCUOLA MEDIA ED EQUIP. TEMPO DETERM. ANNUALE</v>
      </c>
      <c r="B31" s="195" t="str">
        <f>'t1'!B31</f>
        <v>016136</v>
      </c>
      <c r="C31" s="349"/>
      <c r="D31" s="282"/>
      <c r="E31" s="349"/>
      <c r="F31" s="282"/>
      <c r="G31" s="349"/>
      <c r="H31" s="282"/>
      <c r="I31" s="349"/>
      <c r="J31" s="282"/>
      <c r="K31" s="349"/>
      <c r="L31" s="282"/>
      <c r="M31" s="349"/>
      <c r="N31" s="282"/>
      <c r="O31" s="349"/>
      <c r="P31" s="282"/>
      <c r="Q31" s="349"/>
      <c r="R31" s="282"/>
      <c r="S31" s="349"/>
      <c r="T31" s="282"/>
      <c r="U31" s="349"/>
      <c r="V31" s="282"/>
      <c r="W31" s="349"/>
      <c r="X31" s="282"/>
      <c r="Y31" s="349"/>
      <c r="Z31" s="282"/>
      <c r="AA31" s="349"/>
      <c r="AB31" s="282"/>
      <c r="AC31" s="349"/>
      <c r="AD31" s="282"/>
      <c r="AE31" s="349"/>
      <c r="AF31" s="282"/>
      <c r="AG31" s="349"/>
      <c r="AH31" s="282"/>
      <c r="AI31" s="349"/>
      <c r="AJ31" s="282"/>
      <c r="AK31" s="349"/>
      <c r="AL31" s="282"/>
      <c r="AM31" s="349"/>
      <c r="AN31" s="282"/>
      <c r="AO31" s="349"/>
      <c r="AP31" s="282"/>
      <c r="AQ31" s="349"/>
      <c r="AR31" s="282"/>
      <c r="AS31" s="349"/>
      <c r="AT31" s="282"/>
      <c r="AU31" s="643">
        <f t="shared" si="0"/>
        <v>0</v>
      </c>
      <c r="AV31" s="644">
        <f t="shared" si="1"/>
        <v>0</v>
      </c>
    </row>
    <row r="32" spans="1:48" ht="12.75" customHeight="1">
      <c r="A32" s="27" t="str">
        <f>'t1'!A32</f>
        <v>DOC. LAUR. SOST. SCUOLA MEDIA T.DETER. ANNUALE</v>
      </c>
      <c r="B32" s="195" t="str">
        <f>'t1'!B32</f>
        <v>016639</v>
      </c>
      <c r="C32" s="349"/>
      <c r="D32" s="282"/>
      <c r="E32" s="349"/>
      <c r="F32" s="282"/>
      <c r="G32" s="349"/>
      <c r="H32" s="282"/>
      <c r="I32" s="349"/>
      <c r="J32" s="282"/>
      <c r="K32" s="349"/>
      <c r="L32" s="282"/>
      <c r="M32" s="349"/>
      <c r="N32" s="282"/>
      <c r="O32" s="349"/>
      <c r="P32" s="282"/>
      <c r="Q32" s="349"/>
      <c r="R32" s="282"/>
      <c r="S32" s="349"/>
      <c r="T32" s="282"/>
      <c r="U32" s="349"/>
      <c r="V32" s="282"/>
      <c r="W32" s="349"/>
      <c r="X32" s="282"/>
      <c r="Y32" s="349"/>
      <c r="Z32" s="282"/>
      <c r="AA32" s="349"/>
      <c r="AB32" s="282"/>
      <c r="AC32" s="349"/>
      <c r="AD32" s="282"/>
      <c r="AE32" s="349"/>
      <c r="AF32" s="282"/>
      <c r="AG32" s="349"/>
      <c r="AH32" s="282"/>
      <c r="AI32" s="349"/>
      <c r="AJ32" s="282"/>
      <c r="AK32" s="349"/>
      <c r="AL32" s="282"/>
      <c r="AM32" s="349"/>
      <c r="AN32" s="282"/>
      <c r="AO32" s="349"/>
      <c r="AP32" s="282"/>
      <c r="AQ32" s="349"/>
      <c r="AR32" s="282"/>
      <c r="AS32" s="349"/>
      <c r="AT32" s="282"/>
      <c r="AU32" s="643">
        <f t="shared" si="0"/>
        <v>0</v>
      </c>
      <c r="AV32" s="644">
        <f t="shared" si="1"/>
        <v>0</v>
      </c>
    </row>
    <row r="33" spans="1:48" ht="12.75" customHeight="1">
      <c r="A33" s="27" t="str">
        <f>'t1'!A33</f>
        <v>INS. SC. ELEMENTARE E EQUIP. TEMPO DETERM. ANNUALE</v>
      </c>
      <c r="B33" s="195" t="str">
        <f>'t1'!B33</f>
        <v>014152</v>
      </c>
      <c r="C33" s="349"/>
      <c r="D33" s="282"/>
      <c r="E33" s="349"/>
      <c r="F33" s="282"/>
      <c r="G33" s="349"/>
      <c r="H33" s="282"/>
      <c r="I33" s="349"/>
      <c r="J33" s="282"/>
      <c r="K33" s="349"/>
      <c r="L33" s="282"/>
      <c r="M33" s="349"/>
      <c r="N33" s="282"/>
      <c r="O33" s="349"/>
      <c r="P33" s="282"/>
      <c r="Q33" s="349"/>
      <c r="R33" s="282"/>
      <c r="S33" s="349"/>
      <c r="T33" s="282"/>
      <c r="U33" s="349"/>
      <c r="V33" s="282"/>
      <c r="W33" s="349"/>
      <c r="X33" s="282"/>
      <c r="Y33" s="349"/>
      <c r="Z33" s="282"/>
      <c r="AA33" s="349"/>
      <c r="AB33" s="282"/>
      <c r="AC33" s="349"/>
      <c r="AD33" s="282"/>
      <c r="AE33" s="349"/>
      <c r="AF33" s="282"/>
      <c r="AG33" s="349"/>
      <c r="AH33" s="282"/>
      <c r="AI33" s="349"/>
      <c r="AJ33" s="282"/>
      <c r="AK33" s="349"/>
      <c r="AL33" s="282"/>
      <c r="AM33" s="349"/>
      <c r="AN33" s="282"/>
      <c r="AO33" s="349"/>
      <c r="AP33" s="282"/>
      <c r="AQ33" s="349"/>
      <c r="AR33" s="282"/>
      <c r="AS33" s="349"/>
      <c r="AT33" s="282"/>
      <c r="AU33" s="643">
        <f t="shared" si="0"/>
        <v>0</v>
      </c>
      <c r="AV33" s="644">
        <f t="shared" si="1"/>
        <v>0</v>
      </c>
    </row>
    <row r="34" spans="1:48" ht="12.75" customHeight="1">
      <c r="A34" s="27" t="str">
        <f>'t1'!A34</f>
        <v>DOC. DIPL. SOST. SCUOLA ELEM. T. DETER. ANNUALE</v>
      </c>
      <c r="B34" s="195" t="str">
        <f>'t1'!B34</f>
        <v>014635</v>
      </c>
      <c r="C34" s="349"/>
      <c r="D34" s="282"/>
      <c r="E34" s="349"/>
      <c r="F34" s="282"/>
      <c r="G34" s="349"/>
      <c r="H34" s="282"/>
      <c r="I34" s="349"/>
      <c r="J34" s="282"/>
      <c r="K34" s="349"/>
      <c r="L34" s="282"/>
      <c r="M34" s="349"/>
      <c r="N34" s="282"/>
      <c r="O34" s="349"/>
      <c r="P34" s="282"/>
      <c r="Q34" s="349"/>
      <c r="R34" s="282"/>
      <c r="S34" s="349"/>
      <c r="T34" s="282"/>
      <c r="U34" s="349"/>
      <c r="V34" s="282"/>
      <c r="W34" s="349"/>
      <c r="X34" s="282"/>
      <c r="Y34" s="349"/>
      <c r="Z34" s="282"/>
      <c r="AA34" s="349"/>
      <c r="AB34" s="282"/>
      <c r="AC34" s="349"/>
      <c r="AD34" s="282"/>
      <c r="AE34" s="349"/>
      <c r="AF34" s="282"/>
      <c r="AG34" s="349"/>
      <c r="AH34" s="282"/>
      <c r="AI34" s="349"/>
      <c r="AJ34" s="282"/>
      <c r="AK34" s="349"/>
      <c r="AL34" s="282"/>
      <c r="AM34" s="349"/>
      <c r="AN34" s="282"/>
      <c r="AO34" s="349"/>
      <c r="AP34" s="282"/>
      <c r="AQ34" s="349"/>
      <c r="AR34" s="282"/>
      <c r="AS34" s="349"/>
      <c r="AT34" s="282"/>
      <c r="AU34" s="643">
        <f t="shared" si="0"/>
        <v>0</v>
      </c>
      <c r="AV34" s="644">
        <f t="shared" si="1"/>
        <v>0</v>
      </c>
    </row>
    <row r="35" spans="1:48" ht="12.75" customHeight="1">
      <c r="A35" s="27" t="str">
        <f>'t1'!A35</f>
        <v>INS. SCUOLA MATERNA TEMPO DETERM. ANNUALE</v>
      </c>
      <c r="B35" s="195" t="str">
        <f>'t1'!B35</f>
        <v>014156</v>
      </c>
      <c r="C35" s="349"/>
      <c r="D35" s="282"/>
      <c r="E35" s="349"/>
      <c r="F35" s="282"/>
      <c r="G35" s="349"/>
      <c r="H35" s="282"/>
      <c r="I35" s="349"/>
      <c r="J35" s="282"/>
      <c r="K35" s="349"/>
      <c r="L35" s="282"/>
      <c r="M35" s="349"/>
      <c r="N35" s="282"/>
      <c r="O35" s="349"/>
      <c r="P35" s="282"/>
      <c r="Q35" s="349"/>
      <c r="R35" s="282"/>
      <c r="S35" s="349"/>
      <c r="T35" s="282"/>
      <c r="U35" s="349"/>
      <c r="V35" s="282"/>
      <c r="W35" s="349"/>
      <c r="X35" s="282"/>
      <c r="Y35" s="349"/>
      <c r="Z35" s="282"/>
      <c r="AA35" s="349"/>
      <c r="AB35" s="282"/>
      <c r="AC35" s="349"/>
      <c r="AD35" s="282"/>
      <c r="AE35" s="349"/>
      <c r="AF35" s="282"/>
      <c r="AG35" s="349"/>
      <c r="AH35" s="282"/>
      <c r="AI35" s="349"/>
      <c r="AJ35" s="282"/>
      <c r="AK35" s="349"/>
      <c r="AL35" s="282"/>
      <c r="AM35" s="349"/>
      <c r="AN35" s="282"/>
      <c r="AO35" s="349"/>
      <c r="AP35" s="282"/>
      <c r="AQ35" s="349"/>
      <c r="AR35" s="282"/>
      <c r="AS35" s="349"/>
      <c r="AT35" s="282"/>
      <c r="AU35" s="643">
        <f t="shared" si="0"/>
        <v>0</v>
      </c>
      <c r="AV35" s="644">
        <f t="shared" si="1"/>
        <v>0</v>
      </c>
    </row>
    <row r="36" spans="1:48" ht="12.75" customHeight="1">
      <c r="A36" s="27" t="str">
        <f>'t1'!A36</f>
        <v>DOC. DIPL.SOST. SC. MATERNA T. DET. ANNUALE</v>
      </c>
      <c r="B36" s="195" t="str">
        <f>'t1'!B36</f>
        <v>014643</v>
      </c>
      <c r="C36" s="637"/>
      <c r="D36" s="638"/>
      <c r="E36" s="637"/>
      <c r="F36" s="638"/>
      <c r="G36" s="637"/>
      <c r="H36" s="638"/>
      <c r="I36" s="637"/>
      <c r="J36" s="638"/>
      <c r="K36" s="637"/>
      <c r="L36" s="638"/>
      <c r="M36" s="637"/>
      <c r="N36" s="638"/>
      <c r="O36" s="637"/>
      <c r="P36" s="638"/>
      <c r="Q36" s="637"/>
      <c r="R36" s="638"/>
      <c r="S36" s="637"/>
      <c r="T36" s="638"/>
      <c r="U36" s="637"/>
      <c r="V36" s="282"/>
      <c r="W36" s="349"/>
      <c r="X36" s="282"/>
      <c r="Y36" s="349"/>
      <c r="Z36" s="282"/>
      <c r="AA36" s="349"/>
      <c r="AB36" s="282"/>
      <c r="AC36" s="349"/>
      <c r="AD36" s="282"/>
      <c r="AE36" s="349"/>
      <c r="AF36" s="282"/>
      <c r="AG36" s="349"/>
      <c r="AH36" s="282"/>
      <c r="AI36" s="349"/>
      <c r="AJ36" s="282"/>
      <c r="AK36" s="349"/>
      <c r="AL36" s="282"/>
      <c r="AM36" s="349"/>
      <c r="AN36" s="282"/>
      <c r="AO36" s="349"/>
      <c r="AP36" s="282"/>
      <c r="AQ36" s="349"/>
      <c r="AR36" s="282"/>
      <c r="AS36" s="349"/>
      <c r="AT36" s="282"/>
      <c r="AU36" s="643">
        <f t="shared" si="0"/>
        <v>0</v>
      </c>
      <c r="AV36" s="644">
        <f t="shared" si="1"/>
        <v>0</v>
      </c>
    </row>
    <row r="37" spans="1:48" ht="12.75" customHeight="1">
      <c r="A37" s="27" t="str">
        <f>'t1'!A37</f>
        <v>INS. DIPL. ISTIT. II GRADO TEMPO DETERM. ANNUALE</v>
      </c>
      <c r="B37" s="195" t="str">
        <f>'t1'!B37</f>
        <v>014144</v>
      </c>
      <c r="C37" s="639"/>
      <c r="D37" s="640"/>
      <c r="E37" s="639"/>
      <c r="F37" s="640"/>
      <c r="G37" s="639"/>
      <c r="H37" s="640"/>
      <c r="I37" s="639"/>
      <c r="J37" s="640"/>
      <c r="K37" s="639"/>
      <c r="L37" s="640"/>
      <c r="M37" s="639"/>
      <c r="N37" s="640"/>
      <c r="O37" s="639"/>
      <c r="P37" s="640"/>
      <c r="Q37" s="639"/>
      <c r="R37" s="640"/>
      <c r="S37" s="639"/>
      <c r="T37" s="640"/>
      <c r="U37" s="639"/>
      <c r="V37" s="282"/>
      <c r="W37" s="349"/>
      <c r="X37" s="282"/>
      <c r="Y37" s="349"/>
      <c r="Z37" s="282"/>
      <c r="AA37" s="349"/>
      <c r="AB37" s="282"/>
      <c r="AC37" s="349"/>
      <c r="AD37" s="282"/>
      <c r="AE37" s="349"/>
      <c r="AF37" s="282"/>
      <c r="AG37" s="349"/>
      <c r="AH37" s="282"/>
      <c r="AI37" s="349"/>
      <c r="AJ37" s="282"/>
      <c r="AK37" s="349"/>
      <c r="AL37" s="282"/>
      <c r="AM37" s="349"/>
      <c r="AN37" s="282"/>
      <c r="AO37" s="349"/>
      <c r="AP37" s="282"/>
      <c r="AQ37" s="349"/>
      <c r="AR37" s="282"/>
      <c r="AS37" s="349"/>
      <c r="AT37" s="282"/>
      <c r="AU37" s="643">
        <f t="shared" si="0"/>
        <v>0</v>
      </c>
      <c r="AV37" s="644">
        <f t="shared" si="1"/>
        <v>0</v>
      </c>
    </row>
    <row r="38" spans="1:48" ht="12.75" customHeight="1">
      <c r="A38" s="27" t="str">
        <f>'t1'!A38</f>
        <v>DOC. DIPL. SOST.IST. SEC. II GRADO T. DET. ANNUALE</v>
      </c>
      <c r="B38" s="195" t="str">
        <f>'t1'!B38</f>
        <v>014657</v>
      </c>
      <c r="C38" s="349"/>
      <c r="D38" s="282"/>
      <c r="E38" s="349"/>
      <c r="F38" s="282"/>
      <c r="G38" s="349"/>
      <c r="H38" s="282"/>
      <c r="I38" s="349"/>
      <c r="J38" s="282"/>
      <c r="K38" s="349"/>
      <c r="L38" s="282"/>
      <c r="M38" s="349"/>
      <c r="N38" s="282"/>
      <c r="O38" s="349"/>
      <c r="P38" s="282"/>
      <c r="Q38" s="349"/>
      <c r="R38" s="282"/>
      <c r="S38" s="349"/>
      <c r="T38" s="282"/>
      <c r="U38" s="349"/>
      <c r="V38" s="282"/>
      <c r="W38" s="349"/>
      <c r="X38" s="282"/>
      <c r="Y38" s="349"/>
      <c r="Z38" s="282"/>
      <c r="AA38" s="349"/>
      <c r="AB38" s="282"/>
      <c r="AC38" s="349"/>
      <c r="AD38" s="282"/>
      <c r="AE38" s="349"/>
      <c r="AF38" s="282"/>
      <c r="AG38" s="349"/>
      <c r="AH38" s="282"/>
      <c r="AI38" s="349"/>
      <c r="AJ38" s="282"/>
      <c r="AK38" s="349"/>
      <c r="AL38" s="282"/>
      <c r="AM38" s="349"/>
      <c r="AN38" s="282"/>
      <c r="AO38" s="349"/>
      <c r="AP38" s="282"/>
      <c r="AQ38" s="349"/>
      <c r="AR38" s="282"/>
      <c r="AS38" s="349"/>
      <c r="AT38" s="282"/>
      <c r="AU38" s="643">
        <f t="shared" si="0"/>
        <v>0</v>
      </c>
      <c r="AV38" s="644">
        <f t="shared" si="1"/>
        <v>0</v>
      </c>
    </row>
    <row r="39" spans="1:48" ht="12.75" customHeight="1">
      <c r="A39" s="27" t="str">
        <f>'t1'!A39</f>
        <v>PERS. EDUCAT. T. DET. ANNUALE</v>
      </c>
      <c r="B39" s="195" t="str">
        <f>'t1'!B39</f>
        <v>014647</v>
      </c>
      <c r="C39" s="349"/>
      <c r="D39" s="282"/>
      <c r="E39" s="349"/>
      <c r="F39" s="282"/>
      <c r="G39" s="349"/>
      <c r="H39" s="282"/>
      <c r="I39" s="349"/>
      <c r="J39" s="282"/>
      <c r="K39" s="349"/>
      <c r="L39" s="282"/>
      <c r="M39" s="349"/>
      <c r="N39" s="282"/>
      <c r="O39" s="349"/>
      <c r="P39" s="282"/>
      <c r="Q39" s="349"/>
      <c r="R39" s="282"/>
      <c r="S39" s="349"/>
      <c r="T39" s="282"/>
      <c r="U39" s="349"/>
      <c r="V39" s="282"/>
      <c r="W39" s="349"/>
      <c r="X39" s="282"/>
      <c r="Y39" s="349"/>
      <c r="Z39" s="282"/>
      <c r="AA39" s="349"/>
      <c r="AB39" s="282"/>
      <c r="AC39" s="349"/>
      <c r="AD39" s="282"/>
      <c r="AE39" s="349"/>
      <c r="AF39" s="282"/>
      <c r="AG39" s="349"/>
      <c r="AH39" s="282"/>
      <c r="AI39" s="349"/>
      <c r="AJ39" s="282"/>
      <c r="AK39" s="349"/>
      <c r="AL39" s="282"/>
      <c r="AM39" s="349"/>
      <c r="AN39" s="282"/>
      <c r="AO39" s="349"/>
      <c r="AP39" s="282"/>
      <c r="AQ39" s="349"/>
      <c r="AR39" s="282"/>
      <c r="AS39" s="349"/>
      <c r="AT39" s="282"/>
      <c r="AU39" s="643">
        <f t="shared" si="0"/>
        <v>0</v>
      </c>
      <c r="AV39" s="644">
        <f t="shared" si="1"/>
        <v>0</v>
      </c>
    </row>
    <row r="40" spans="1:48" ht="12.75" customHeight="1">
      <c r="A40" s="27" t="str">
        <f>'t1'!A40</f>
        <v>DOC.RELIG. SCUOLA SECOND. T. D. CON CONTR. ANNUALE</v>
      </c>
      <c r="B40" s="195" t="str">
        <f>'t1'!B40</f>
        <v>016802</v>
      </c>
      <c r="C40" s="349"/>
      <c r="D40" s="282"/>
      <c r="E40" s="349"/>
      <c r="F40" s="282"/>
      <c r="G40" s="349"/>
      <c r="H40" s="282"/>
      <c r="I40" s="349"/>
      <c r="J40" s="282"/>
      <c r="K40" s="349"/>
      <c r="L40" s="282"/>
      <c r="M40" s="349"/>
      <c r="N40" s="282"/>
      <c r="O40" s="349"/>
      <c r="P40" s="282"/>
      <c r="Q40" s="349"/>
      <c r="R40" s="282"/>
      <c r="S40" s="349"/>
      <c r="T40" s="282"/>
      <c r="U40" s="349"/>
      <c r="V40" s="282"/>
      <c r="W40" s="349"/>
      <c r="X40" s="282"/>
      <c r="Y40" s="349"/>
      <c r="Z40" s="282"/>
      <c r="AA40" s="349"/>
      <c r="AB40" s="282"/>
      <c r="AC40" s="349"/>
      <c r="AD40" s="282"/>
      <c r="AE40" s="349"/>
      <c r="AF40" s="282"/>
      <c r="AG40" s="349"/>
      <c r="AH40" s="282"/>
      <c r="AI40" s="349"/>
      <c r="AJ40" s="282"/>
      <c r="AK40" s="349"/>
      <c r="AL40" s="282"/>
      <c r="AM40" s="349"/>
      <c r="AN40" s="282"/>
      <c r="AO40" s="349"/>
      <c r="AP40" s="282"/>
      <c r="AQ40" s="349"/>
      <c r="AR40" s="282"/>
      <c r="AS40" s="349"/>
      <c r="AT40" s="282"/>
      <c r="AU40" s="643">
        <f t="shared" si="0"/>
        <v>0</v>
      </c>
      <c r="AV40" s="644">
        <f t="shared" si="1"/>
        <v>0</v>
      </c>
    </row>
    <row r="41" spans="1:48" ht="12.75" customHeight="1">
      <c r="A41" s="27" t="str">
        <f>'t1'!A41</f>
        <v>DOC.RELIG. SCUOLA EL. MAT. T.D. CON CONTR. ANNUA ANNUALE</v>
      </c>
      <c r="B41" s="195" t="str">
        <f>'t1'!B41</f>
        <v>014803</v>
      </c>
      <c r="C41" s="349"/>
      <c r="D41" s="282"/>
      <c r="E41" s="349"/>
      <c r="F41" s="282"/>
      <c r="G41" s="349"/>
      <c r="H41" s="282"/>
      <c r="I41" s="349"/>
      <c r="J41" s="282"/>
      <c r="K41" s="349"/>
      <c r="L41" s="282"/>
      <c r="M41" s="349"/>
      <c r="N41" s="282"/>
      <c r="O41" s="349"/>
      <c r="P41" s="282"/>
      <c r="Q41" s="349"/>
      <c r="R41" s="282"/>
      <c r="S41" s="349"/>
      <c r="T41" s="282"/>
      <c r="U41" s="349"/>
      <c r="V41" s="282"/>
      <c r="W41" s="349"/>
      <c r="X41" s="282"/>
      <c r="Y41" s="349"/>
      <c r="Z41" s="282"/>
      <c r="AA41" s="349"/>
      <c r="AB41" s="282"/>
      <c r="AC41" s="349"/>
      <c r="AD41" s="282"/>
      <c r="AE41" s="349"/>
      <c r="AF41" s="282"/>
      <c r="AG41" s="349"/>
      <c r="AH41" s="282"/>
      <c r="AI41" s="349"/>
      <c r="AJ41" s="282"/>
      <c r="AK41" s="349"/>
      <c r="AL41" s="282"/>
      <c r="AM41" s="349"/>
      <c r="AN41" s="282"/>
      <c r="AO41" s="349"/>
      <c r="AP41" s="282"/>
      <c r="AQ41" s="349"/>
      <c r="AR41" s="282"/>
      <c r="AS41" s="349"/>
      <c r="AT41" s="282"/>
      <c r="AU41" s="643">
        <f t="shared" si="0"/>
        <v>0</v>
      </c>
      <c r="AV41" s="644">
        <f t="shared" si="1"/>
        <v>0</v>
      </c>
    </row>
    <row r="42" spans="1:48" ht="12.75" customHeight="1">
      <c r="A42" s="27" t="str">
        <f>'t1'!A42</f>
        <v>DIR. SERV. GEN. ED AMM.TEMPO DETER.</v>
      </c>
      <c r="B42" s="195" t="str">
        <f>'t1'!B42</f>
        <v>013160</v>
      </c>
      <c r="C42" s="349"/>
      <c r="D42" s="282"/>
      <c r="E42" s="349"/>
      <c r="F42" s="282"/>
      <c r="G42" s="349"/>
      <c r="H42" s="282"/>
      <c r="I42" s="349"/>
      <c r="J42" s="282"/>
      <c r="K42" s="349"/>
      <c r="L42" s="282"/>
      <c r="M42" s="349"/>
      <c r="N42" s="282"/>
      <c r="O42" s="349"/>
      <c r="P42" s="282"/>
      <c r="Q42" s="349"/>
      <c r="R42" s="282"/>
      <c r="S42" s="349"/>
      <c r="T42" s="282"/>
      <c r="U42" s="349"/>
      <c r="V42" s="282"/>
      <c r="W42" s="349"/>
      <c r="X42" s="282"/>
      <c r="Y42" s="349"/>
      <c r="Z42" s="282"/>
      <c r="AA42" s="349"/>
      <c r="AB42" s="282"/>
      <c r="AC42" s="349"/>
      <c r="AD42" s="282"/>
      <c r="AE42" s="349"/>
      <c r="AF42" s="282"/>
      <c r="AG42" s="349"/>
      <c r="AH42" s="282"/>
      <c r="AI42" s="349"/>
      <c r="AJ42" s="282"/>
      <c r="AK42" s="349"/>
      <c r="AL42" s="282"/>
      <c r="AM42" s="349"/>
      <c r="AN42" s="282"/>
      <c r="AO42" s="349"/>
      <c r="AP42" s="282"/>
      <c r="AQ42" s="349"/>
      <c r="AR42" s="282"/>
      <c r="AS42" s="349"/>
      <c r="AT42" s="282"/>
      <c r="AU42" s="643">
        <f t="shared" si="0"/>
        <v>0</v>
      </c>
      <c r="AV42" s="644">
        <f t="shared" si="1"/>
        <v>0</v>
      </c>
    </row>
    <row r="43" spans="1:48" ht="12.75" customHeight="1">
      <c r="A43" s="27" t="str">
        <f>'t1'!A43</f>
        <v>COORDINATORE AMMINISTRATIVO TEMPO DET. ANNUALE</v>
      </c>
      <c r="B43" s="195" t="str">
        <f>'t1'!B43</f>
        <v>013650</v>
      </c>
      <c r="C43" s="349"/>
      <c r="D43" s="282"/>
      <c r="E43" s="349"/>
      <c r="F43" s="282"/>
      <c r="G43" s="349"/>
      <c r="H43" s="282"/>
      <c r="I43" s="349"/>
      <c r="J43" s="282"/>
      <c r="K43" s="349"/>
      <c r="L43" s="282"/>
      <c r="M43" s="349"/>
      <c r="N43" s="282"/>
      <c r="O43" s="349"/>
      <c r="P43" s="282"/>
      <c r="Q43" s="349"/>
      <c r="R43" s="282"/>
      <c r="S43" s="349"/>
      <c r="T43" s="282"/>
      <c r="U43" s="349"/>
      <c r="V43" s="282"/>
      <c r="W43" s="349"/>
      <c r="X43" s="282"/>
      <c r="Y43" s="349"/>
      <c r="Z43" s="282"/>
      <c r="AA43" s="349"/>
      <c r="AB43" s="282"/>
      <c r="AC43" s="349"/>
      <c r="AD43" s="282"/>
      <c r="AE43" s="349"/>
      <c r="AF43" s="282"/>
      <c r="AG43" s="349"/>
      <c r="AH43" s="282"/>
      <c r="AI43" s="349"/>
      <c r="AJ43" s="282"/>
      <c r="AK43" s="349"/>
      <c r="AL43" s="282"/>
      <c r="AM43" s="349"/>
      <c r="AN43" s="282"/>
      <c r="AO43" s="349"/>
      <c r="AP43" s="282"/>
      <c r="AQ43" s="349"/>
      <c r="AR43" s="282"/>
      <c r="AS43" s="349"/>
      <c r="AT43" s="282"/>
      <c r="AU43" s="643">
        <f t="shared" si="0"/>
        <v>0</v>
      </c>
      <c r="AV43" s="644">
        <f t="shared" si="1"/>
        <v>0</v>
      </c>
    </row>
    <row r="44" spans="1:48" ht="12.75" customHeight="1">
      <c r="A44" s="27" t="str">
        <f>'t1'!A44</f>
        <v>COORDINATORE TECNICO TEMPO DET. ANNUALE</v>
      </c>
      <c r="B44" s="195" t="str">
        <f>'t1'!B44</f>
        <v>013653</v>
      </c>
      <c r="C44" s="349"/>
      <c r="D44" s="282"/>
      <c r="E44" s="349"/>
      <c r="F44" s="282"/>
      <c r="G44" s="349"/>
      <c r="H44" s="282"/>
      <c r="I44" s="349"/>
      <c r="J44" s="282"/>
      <c r="K44" s="349"/>
      <c r="L44" s="282"/>
      <c r="M44" s="349"/>
      <c r="N44" s="282"/>
      <c r="O44" s="349"/>
      <c r="P44" s="282"/>
      <c r="Q44" s="349"/>
      <c r="R44" s="282"/>
      <c r="S44" s="349"/>
      <c r="T44" s="282"/>
      <c r="U44" s="349"/>
      <c r="V44" s="282"/>
      <c r="W44" s="349"/>
      <c r="X44" s="282"/>
      <c r="Y44" s="349"/>
      <c r="Z44" s="282"/>
      <c r="AA44" s="349"/>
      <c r="AB44" s="282"/>
      <c r="AC44" s="349"/>
      <c r="AD44" s="282"/>
      <c r="AE44" s="349"/>
      <c r="AF44" s="282"/>
      <c r="AG44" s="349"/>
      <c r="AH44" s="282"/>
      <c r="AI44" s="349"/>
      <c r="AJ44" s="282"/>
      <c r="AK44" s="349"/>
      <c r="AL44" s="282"/>
      <c r="AM44" s="349"/>
      <c r="AN44" s="282"/>
      <c r="AO44" s="349"/>
      <c r="AP44" s="282"/>
      <c r="AQ44" s="349"/>
      <c r="AR44" s="282"/>
      <c r="AS44" s="349"/>
      <c r="AT44" s="282"/>
      <c r="AU44" s="643">
        <f t="shared" si="0"/>
        <v>0</v>
      </c>
      <c r="AV44" s="644">
        <f t="shared" si="1"/>
        <v>0</v>
      </c>
    </row>
    <row r="45" spans="1:48" ht="12.75" customHeight="1">
      <c r="A45" s="27" t="str">
        <f>'t1'!A45</f>
        <v>ASSISTENTE AMM.VO TEMPO DET. ANNUALE</v>
      </c>
      <c r="B45" s="195" t="str">
        <f>'t1'!B45</f>
        <v>012118</v>
      </c>
      <c r="C45" s="349"/>
      <c r="D45" s="282"/>
      <c r="E45" s="349"/>
      <c r="F45" s="282"/>
      <c r="G45" s="349"/>
      <c r="H45" s="282"/>
      <c r="I45" s="349"/>
      <c r="J45" s="282"/>
      <c r="K45" s="349"/>
      <c r="L45" s="282"/>
      <c r="M45" s="349"/>
      <c r="N45" s="282"/>
      <c r="O45" s="349"/>
      <c r="P45" s="282"/>
      <c r="Q45" s="349"/>
      <c r="R45" s="282"/>
      <c r="S45" s="349"/>
      <c r="T45" s="282"/>
      <c r="U45" s="349"/>
      <c r="V45" s="282"/>
      <c r="W45" s="349"/>
      <c r="X45" s="282"/>
      <c r="Y45" s="349"/>
      <c r="Z45" s="282"/>
      <c r="AA45" s="349"/>
      <c r="AB45" s="282"/>
      <c r="AC45" s="349"/>
      <c r="AD45" s="282"/>
      <c r="AE45" s="349"/>
      <c r="AF45" s="282"/>
      <c r="AG45" s="349"/>
      <c r="AH45" s="282"/>
      <c r="AI45" s="349"/>
      <c r="AJ45" s="282"/>
      <c r="AK45" s="349"/>
      <c r="AL45" s="282"/>
      <c r="AM45" s="349"/>
      <c r="AN45" s="282"/>
      <c r="AO45" s="349"/>
      <c r="AP45" s="282"/>
      <c r="AQ45" s="349"/>
      <c r="AR45" s="282"/>
      <c r="AS45" s="349"/>
      <c r="AT45" s="282"/>
      <c r="AU45" s="643">
        <f t="shared" si="0"/>
        <v>0</v>
      </c>
      <c r="AV45" s="644">
        <f t="shared" si="1"/>
        <v>0</v>
      </c>
    </row>
    <row r="46" spans="1:48" ht="12.75" customHeight="1">
      <c r="A46" s="27" t="str">
        <f>'t1'!A46</f>
        <v>ASSISTENTE TECN. TEMPO DET. ANNUALE</v>
      </c>
      <c r="B46" s="195" t="str">
        <f>'t1'!B46</f>
        <v>012120</v>
      </c>
      <c r="C46" s="349"/>
      <c r="D46" s="282"/>
      <c r="E46" s="349"/>
      <c r="F46" s="282"/>
      <c r="G46" s="349"/>
      <c r="H46" s="282"/>
      <c r="I46" s="349"/>
      <c r="J46" s="282"/>
      <c r="K46" s="349"/>
      <c r="L46" s="282"/>
      <c r="M46" s="349"/>
      <c r="N46" s="282"/>
      <c r="O46" s="349"/>
      <c r="P46" s="282"/>
      <c r="Q46" s="349"/>
      <c r="R46" s="282"/>
      <c r="S46" s="349"/>
      <c r="T46" s="282"/>
      <c r="U46" s="349"/>
      <c r="V46" s="282"/>
      <c r="W46" s="349"/>
      <c r="X46" s="282"/>
      <c r="Y46" s="349"/>
      <c r="Z46" s="282"/>
      <c r="AA46" s="349"/>
      <c r="AB46" s="282"/>
      <c r="AC46" s="349"/>
      <c r="AD46" s="282"/>
      <c r="AE46" s="349"/>
      <c r="AF46" s="282"/>
      <c r="AG46" s="349"/>
      <c r="AH46" s="282"/>
      <c r="AI46" s="349"/>
      <c r="AJ46" s="282"/>
      <c r="AK46" s="349"/>
      <c r="AL46" s="282"/>
      <c r="AM46" s="349"/>
      <c r="AN46" s="282"/>
      <c r="AO46" s="349"/>
      <c r="AP46" s="282"/>
      <c r="AQ46" s="349"/>
      <c r="AR46" s="282"/>
      <c r="AS46" s="349"/>
      <c r="AT46" s="282"/>
      <c r="AU46" s="643">
        <f t="shared" si="0"/>
        <v>0</v>
      </c>
      <c r="AV46" s="644">
        <f t="shared" si="1"/>
        <v>0</v>
      </c>
    </row>
    <row r="47" spans="1:48" ht="12.75" customHeight="1">
      <c r="A47" s="27" t="str">
        <f>'t1'!A47</f>
        <v>CUOCO/INFERMIERE/GUARDAROBIERE TEMPO DETERM.ANNUALE</v>
      </c>
      <c r="B47" s="195" t="str">
        <f>'t1'!B47</f>
        <v>012126</v>
      </c>
      <c r="C47" s="349"/>
      <c r="D47" s="282"/>
      <c r="E47" s="349"/>
      <c r="F47" s="282"/>
      <c r="G47" s="349"/>
      <c r="H47" s="282"/>
      <c r="I47" s="349"/>
      <c r="J47" s="282"/>
      <c r="K47" s="349"/>
      <c r="L47" s="282"/>
      <c r="M47" s="349"/>
      <c r="N47" s="282"/>
      <c r="O47" s="349"/>
      <c r="P47" s="282"/>
      <c r="Q47" s="349"/>
      <c r="R47" s="282"/>
      <c r="S47" s="349"/>
      <c r="T47" s="282"/>
      <c r="U47" s="349"/>
      <c r="V47" s="282"/>
      <c r="W47" s="349"/>
      <c r="X47" s="282"/>
      <c r="Y47" s="349"/>
      <c r="Z47" s="282"/>
      <c r="AA47" s="349"/>
      <c r="AB47" s="282"/>
      <c r="AC47" s="349"/>
      <c r="AD47" s="282"/>
      <c r="AE47" s="349"/>
      <c r="AF47" s="282"/>
      <c r="AG47" s="349"/>
      <c r="AH47" s="282"/>
      <c r="AI47" s="349"/>
      <c r="AJ47" s="282"/>
      <c r="AK47" s="349"/>
      <c r="AL47" s="282"/>
      <c r="AM47" s="349"/>
      <c r="AN47" s="282"/>
      <c r="AO47" s="349"/>
      <c r="AP47" s="282"/>
      <c r="AQ47" s="349"/>
      <c r="AR47" s="282"/>
      <c r="AS47" s="349"/>
      <c r="AT47" s="282"/>
      <c r="AU47" s="643">
        <f t="shared" si="0"/>
        <v>0</v>
      </c>
      <c r="AV47" s="644">
        <f t="shared" si="1"/>
        <v>0</v>
      </c>
    </row>
    <row r="48" spans="1:48" ht="12.75" customHeight="1">
      <c r="A48" s="27" t="str">
        <f>'t1'!A48</f>
        <v>COLLABORATORE SCOLASTICO DEI SERVIZI/ADDETTO AZ.AGRARIE TEMPO DET.ANNUALE</v>
      </c>
      <c r="B48" s="195" t="str">
        <f>'t1'!B48</f>
        <v>098708</v>
      </c>
      <c r="C48" s="349"/>
      <c r="D48" s="282"/>
      <c r="E48" s="349"/>
      <c r="F48" s="282"/>
      <c r="G48" s="349"/>
      <c r="H48" s="282"/>
      <c r="I48" s="349"/>
      <c r="J48" s="282"/>
      <c r="K48" s="349"/>
      <c r="L48" s="282"/>
      <c r="M48" s="349"/>
      <c r="N48" s="282"/>
      <c r="O48" s="349"/>
      <c r="P48" s="282"/>
      <c r="Q48" s="349"/>
      <c r="R48" s="282"/>
      <c r="S48" s="349"/>
      <c r="T48" s="282"/>
      <c r="U48" s="349"/>
      <c r="V48" s="282"/>
      <c r="W48" s="349"/>
      <c r="X48" s="282"/>
      <c r="Y48" s="349"/>
      <c r="Z48" s="282"/>
      <c r="AA48" s="349"/>
      <c r="AB48" s="282"/>
      <c r="AC48" s="349"/>
      <c r="AD48" s="282"/>
      <c r="AE48" s="349"/>
      <c r="AF48" s="282"/>
      <c r="AG48" s="349"/>
      <c r="AH48" s="282"/>
      <c r="AI48" s="349"/>
      <c r="AJ48" s="282"/>
      <c r="AK48" s="349"/>
      <c r="AL48" s="282"/>
      <c r="AM48" s="349"/>
      <c r="AN48" s="282"/>
      <c r="AO48" s="349"/>
      <c r="AP48" s="282"/>
      <c r="AQ48" s="349"/>
      <c r="AR48" s="282"/>
      <c r="AS48" s="349"/>
      <c r="AT48" s="282"/>
      <c r="AU48" s="643">
        <f t="shared" si="0"/>
        <v>0</v>
      </c>
      <c r="AV48" s="644">
        <f t="shared" si="1"/>
        <v>0</v>
      </c>
    </row>
    <row r="49" spans="1:48" ht="12.75" customHeight="1">
      <c r="A49" s="196" t="str">
        <f>'t1'!A49</f>
        <v>COLLABORATORE SCOLASTICO TEMPO DET.ANNUALE</v>
      </c>
      <c r="B49" s="281" t="str">
        <f>'t1'!B49</f>
        <v>011124</v>
      </c>
      <c r="C49" s="349"/>
      <c r="D49" s="282"/>
      <c r="E49" s="349"/>
      <c r="F49" s="282"/>
      <c r="G49" s="349"/>
      <c r="H49" s="282"/>
      <c r="I49" s="349"/>
      <c r="J49" s="282"/>
      <c r="K49" s="349"/>
      <c r="L49" s="282"/>
      <c r="M49" s="349"/>
      <c r="N49" s="282"/>
      <c r="O49" s="349"/>
      <c r="P49" s="282"/>
      <c r="Q49" s="349"/>
      <c r="R49" s="282"/>
      <c r="S49" s="349"/>
      <c r="T49" s="282"/>
      <c r="U49" s="349"/>
      <c r="V49" s="282"/>
      <c r="W49" s="349"/>
      <c r="X49" s="282"/>
      <c r="Y49" s="349"/>
      <c r="Z49" s="282"/>
      <c r="AA49" s="349"/>
      <c r="AB49" s="282"/>
      <c r="AC49" s="349"/>
      <c r="AD49" s="282"/>
      <c r="AE49" s="349"/>
      <c r="AF49" s="282"/>
      <c r="AG49" s="349"/>
      <c r="AH49" s="282"/>
      <c r="AI49" s="349"/>
      <c r="AJ49" s="282"/>
      <c r="AK49" s="349"/>
      <c r="AL49" s="282"/>
      <c r="AM49" s="349"/>
      <c r="AN49" s="282"/>
      <c r="AO49" s="349"/>
      <c r="AP49" s="282"/>
      <c r="AQ49" s="349"/>
      <c r="AR49" s="282"/>
      <c r="AS49" s="349"/>
      <c r="AT49" s="282"/>
      <c r="AU49" s="643">
        <f t="shared" si="0"/>
        <v>0</v>
      </c>
      <c r="AV49" s="644">
        <f t="shared" si="1"/>
        <v>0</v>
      </c>
    </row>
    <row r="50" spans="1:48" ht="12.75" customHeight="1">
      <c r="A50" s="27" t="str">
        <f>'t1'!A50</f>
        <v>DOC. LAUR. IST. SEC. II GRADO T. DETERM. NON ANNUALE</v>
      </c>
      <c r="B50" s="195" t="str">
        <f>'t1'!B50</f>
        <v>016133</v>
      </c>
      <c r="C50" s="349"/>
      <c r="D50" s="282"/>
      <c r="E50" s="349"/>
      <c r="F50" s="282"/>
      <c r="G50" s="349"/>
      <c r="H50" s="282"/>
      <c r="I50" s="349"/>
      <c r="J50" s="282"/>
      <c r="K50" s="349"/>
      <c r="L50" s="282"/>
      <c r="M50" s="349"/>
      <c r="N50" s="282"/>
      <c r="O50" s="349"/>
      <c r="P50" s="282"/>
      <c r="Q50" s="349"/>
      <c r="R50" s="282"/>
      <c r="S50" s="349"/>
      <c r="T50" s="282"/>
      <c r="U50" s="349"/>
      <c r="V50" s="282"/>
      <c r="W50" s="349"/>
      <c r="X50" s="282"/>
      <c r="Y50" s="349"/>
      <c r="Z50" s="282"/>
      <c r="AA50" s="349"/>
      <c r="AB50" s="282"/>
      <c r="AC50" s="349"/>
      <c r="AD50" s="282"/>
      <c r="AE50" s="349"/>
      <c r="AF50" s="282"/>
      <c r="AG50" s="349"/>
      <c r="AH50" s="282"/>
      <c r="AI50" s="349"/>
      <c r="AJ50" s="282"/>
      <c r="AK50" s="349"/>
      <c r="AL50" s="282"/>
      <c r="AM50" s="349"/>
      <c r="AN50" s="282"/>
      <c r="AO50" s="349"/>
      <c r="AP50" s="282"/>
      <c r="AQ50" s="349"/>
      <c r="AR50" s="282"/>
      <c r="AS50" s="349"/>
      <c r="AT50" s="282"/>
      <c r="AU50" s="643">
        <f t="shared" si="0"/>
        <v>0</v>
      </c>
      <c r="AV50" s="644">
        <f t="shared" si="1"/>
        <v>0</v>
      </c>
    </row>
    <row r="51" spans="1:48" ht="12.75" customHeight="1">
      <c r="A51" s="27" t="str">
        <f>'t1'!A51</f>
        <v>DOC. LAUR. SOST. IST. SEC. II GRADO T. DETER. NON ANNUALE</v>
      </c>
      <c r="B51" s="195" t="str">
        <f>'t1'!B51</f>
        <v>016632</v>
      </c>
      <c r="C51" s="349"/>
      <c r="D51" s="282"/>
      <c r="E51" s="349"/>
      <c r="F51" s="282"/>
      <c r="G51" s="349"/>
      <c r="H51" s="282"/>
      <c r="I51" s="349"/>
      <c r="J51" s="282"/>
      <c r="K51" s="349"/>
      <c r="L51" s="282"/>
      <c r="M51" s="349"/>
      <c r="N51" s="282"/>
      <c r="O51" s="349"/>
      <c r="P51" s="282"/>
      <c r="Q51" s="349"/>
      <c r="R51" s="282"/>
      <c r="S51" s="349"/>
      <c r="T51" s="282"/>
      <c r="U51" s="349"/>
      <c r="V51" s="282"/>
      <c r="W51" s="349"/>
      <c r="X51" s="282"/>
      <c r="Y51" s="349"/>
      <c r="Z51" s="282"/>
      <c r="AA51" s="349"/>
      <c r="AB51" s="282"/>
      <c r="AC51" s="349"/>
      <c r="AD51" s="282"/>
      <c r="AE51" s="349"/>
      <c r="AF51" s="282"/>
      <c r="AG51" s="349"/>
      <c r="AH51" s="282"/>
      <c r="AI51" s="349"/>
      <c r="AJ51" s="282"/>
      <c r="AK51" s="349"/>
      <c r="AL51" s="282"/>
      <c r="AM51" s="349"/>
      <c r="AN51" s="282"/>
      <c r="AO51" s="349"/>
      <c r="AP51" s="282"/>
      <c r="AQ51" s="349"/>
      <c r="AR51" s="282"/>
      <c r="AS51" s="349"/>
      <c r="AT51" s="282"/>
      <c r="AU51" s="643">
        <f t="shared" si="0"/>
        <v>0</v>
      </c>
      <c r="AV51" s="644">
        <f t="shared" si="1"/>
        <v>0</v>
      </c>
    </row>
    <row r="52" spans="1:48" ht="12.75" customHeight="1">
      <c r="A52" s="27" t="str">
        <f>'t1'!A52</f>
        <v>DOC. SCUOLA MEDIA ED EQUIP. TEMPO DETERM. NON ANNUALE</v>
      </c>
      <c r="B52" s="195" t="str">
        <f>'t1'!B52</f>
        <v>016137</v>
      </c>
      <c r="C52" s="349"/>
      <c r="D52" s="282"/>
      <c r="E52" s="349"/>
      <c r="F52" s="282"/>
      <c r="G52" s="349"/>
      <c r="H52" s="282"/>
      <c r="I52" s="349"/>
      <c r="J52" s="282"/>
      <c r="K52" s="349"/>
      <c r="L52" s="282"/>
      <c r="M52" s="349"/>
      <c r="N52" s="282"/>
      <c r="O52" s="349"/>
      <c r="P52" s="282"/>
      <c r="Q52" s="349"/>
      <c r="R52" s="282"/>
      <c r="S52" s="349"/>
      <c r="T52" s="282"/>
      <c r="U52" s="349"/>
      <c r="V52" s="282"/>
      <c r="W52" s="349"/>
      <c r="X52" s="282"/>
      <c r="Y52" s="349"/>
      <c r="Z52" s="282"/>
      <c r="AA52" s="349"/>
      <c r="AB52" s="282"/>
      <c r="AC52" s="349"/>
      <c r="AD52" s="282"/>
      <c r="AE52" s="349"/>
      <c r="AF52" s="282"/>
      <c r="AG52" s="349"/>
      <c r="AH52" s="282"/>
      <c r="AI52" s="349"/>
      <c r="AJ52" s="282"/>
      <c r="AK52" s="349"/>
      <c r="AL52" s="282"/>
      <c r="AM52" s="349"/>
      <c r="AN52" s="282"/>
      <c r="AO52" s="349"/>
      <c r="AP52" s="282"/>
      <c r="AQ52" s="349"/>
      <c r="AR52" s="282"/>
      <c r="AS52" s="349"/>
      <c r="AT52" s="282"/>
      <c r="AU52" s="643">
        <f t="shared" si="0"/>
        <v>0</v>
      </c>
      <c r="AV52" s="644">
        <f t="shared" si="1"/>
        <v>0</v>
      </c>
    </row>
    <row r="53" spans="1:48" ht="12.75" customHeight="1">
      <c r="A53" s="27" t="str">
        <f>'t1'!A53</f>
        <v>DOC. LAUR. SOST. SCUOLA MEDIA T.DETER. NON ANNUALE</v>
      </c>
      <c r="B53" s="195" t="str">
        <f>'t1'!B53</f>
        <v>016640</v>
      </c>
      <c r="C53" s="349"/>
      <c r="D53" s="282"/>
      <c r="E53" s="349"/>
      <c r="F53" s="282"/>
      <c r="G53" s="349"/>
      <c r="H53" s="282"/>
      <c r="I53" s="349"/>
      <c r="J53" s="282"/>
      <c r="K53" s="349"/>
      <c r="L53" s="282"/>
      <c r="M53" s="349"/>
      <c r="N53" s="282"/>
      <c r="O53" s="349"/>
      <c r="P53" s="282"/>
      <c r="Q53" s="349"/>
      <c r="R53" s="282"/>
      <c r="S53" s="349"/>
      <c r="T53" s="282"/>
      <c r="U53" s="349"/>
      <c r="V53" s="282"/>
      <c r="W53" s="349"/>
      <c r="X53" s="282"/>
      <c r="Y53" s="349"/>
      <c r="Z53" s="282"/>
      <c r="AA53" s="349"/>
      <c r="AB53" s="282"/>
      <c r="AC53" s="349"/>
      <c r="AD53" s="282"/>
      <c r="AE53" s="349"/>
      <c r="AF53" s="282"/>
      <c r="AG53" s="349"/>
      <c r="AH53" s="282"/>
      <c r="AI53" s="349"/>
      <c r="AJ53" s="282"/>
      <c r="AK53" s="349"/>
      <c r="AL53" s="282"/>
      <c r="AM53" s="349"/>
      <c r="AN53" s="282"/>
      <c r="AO53" s="349"/>
      <c r="AP53" s="282"/>
      <c r="AQ53" s="349"/>
      <c r="AR53" s="282"/>
      <c r="AS53" s="349"/>
      <c r="AT53" s="282"/>
      <c r="AU53" s="643">
        <f t="shared" si="0"/>
        <v>0</v>
      </c>
      <c r="AV53" s="644">
        <f t="shared" si="1"/>
        <v>0</v>
      </c>
    </row>
    <row r="54" spans="1:48" ht="12.75" customHeight="1">
      <c r="A54" s="27" t="str">
        <f>'t1'!A54</f>
        <v>INS. SC. ELEMENTARE E EQUIP. TEMPO DETERM. NON ANNUALE</v>
      </c>
      <c r="B54" s="195" t="str">
        <f>'t1'!B54</f>
        <v>014153</v>
      </c>
      <c r="C54" s="349"/>
      <c r="D54" s="282"/>
      <c r="E54" s="349"/>
      <c r="F54" s="282"/>
      <c r="G54" s="349"/>
      <c r="H54" s="282"/>
      <c r="I54" s="349"/>
      <c r="J54" s="282"/>
      <c r="K54" s="349"/>
      <c r="L54" s="282"/>
      <c r="M54" s="349"/>
      <c r="N54" s="282"/>
      <c r="O54" s="349"/>
      <c r="P54" s="282"/>
      <c r="Q54" s="349"/>
      <c r="R54" s="282"/>
      <c r="S54" s="349"/>
      <c r="T54" s="282"/>
      <c r="U54" s="349"/>
      <c r="V54" s="282"/>
      <c r="W54" s="349"/>
      <c r="X54" s="282"/>
      <c r="Y54" s="349"/>
      <c r="Z54" s="282"/>
      <c r="AA54" s="349"/>
      <c r="AB54" s="282"/>
      <c r="AC54" s="349"/>
      <c r="AD54" s="282"/>
      <c r="AE54" s="349"/>
      <c r="AF54" s="282"/>
      <c r="AG54" s="349"/>
      <c r="AH54" s="282"/>
      <c r="AI54" s="349"/>
      <c r="AJ54" s="282"/>
      <c r="AK54" s="349"/>
      <c r="AL54" s="282"/>
      <c r="AM54" s="349"/>
      <c r="AN54" s="282"/>
      <c r="AO54" s="349"/>
      <c r="AP54" s="282"/>
      <c r="AQ54" s="349"/>
      <c r="AR54" s="282"/>
      <c r="AS54" s="349"/>
      <c r="AT54" s="282"/>
      <c r="AU54" s="643">
        <f t="shared" si="0"/>
        <v>0</v>
      </c>
      <c r="AV54" s="644">
        <f t="shared" si="1"/>
        <v>0</v>
      </c>
    </row>
    <row r="55" spans="1:48" ht="12.75" customHeight="1">
      <c r="A55" s="27" t="str">
        <f>'t1'!A55</f>
        <v>DOC. DIPL. SOST SCUOLA ELEM. T. DETER. NON ANNUALE</v>
      </c>
      <c r="B55" s="195" t="str">
        <f>'t1'!B55</f>
        <v>014636</v>
      </c>
      <c r="C55" s="349"/>
      <c r="D55" s="282"/>
      <c r="E55" s="349"/>
      <c r="F55" s="282"/>
      <c r="G55" s="349"/>
      <c r="H55" s="282"/>
      <c r="I55" s="349"/>
      <c r="J55" s="282"/>
      <c r="K55" s="349"/>
      <c r="L55" s="282"/>
      <c r="M55" s="349"/>
      <c r="N55" s="282"/>
      <c r="O55" s="349"/>
      <c r="P55" s="282"/>
      <c r="Q55" s="349"/>
      <c r="R55" s="282"/>
      <c r="S55" s="349"/>
      <c r="T55" s="282"/>
      <c r="U55" s="349"/>
      <c r="V55" s="282"/>
      <c r="W55" s="349"/>
      <c r="X55" s="282"/>
      <c r="Y55" s="349"/>
      <c r="Z55" s="282"/>
      <c r="AA55" s="349"/>
      <c r="AB55" s="282"/>
      <c r="AC55" s="349"/>
      <c r="AD55" s="282"/>
      <c r="AE55" s="349"/>
      <c r="AF55" s="282"/>
      <c r="AG55" s="349"/>
      <c r="AH55" s="282"/>
      <c r="AI55" s="349"/>
      <c r="AJ55" s="282"/>
      <c r="AK55" s="349"/>
      <c r="AL55" s="282"/>
      <c r="AM55" s="349"/>
      <c r="AN55" s="282"/>
      <c r="AO55" s="349"/>
      <c r="AP55" s="282"/>
      <c r="AQ55" s="349"/>
      <c r="AR55" s="282"/>
      <c r="AS55" s="349"/>
      <c r="AT55" s="282"/>
      <c r="AU55" s="643">
        <f t="shared" si="0"/>
        <v>0</v>
      </c>
      <c r="AV55" s="644">
        <f t="shared" si="1"/>
        <v>0</v>
      </c>
    </row>
    <row r="56" spans="1:48" ht="12.75" customHeight="1">
      <c r="A56" s="27" t="str">
        <f>'t1'!A56</f>
        <v>INS. SCUOLA MATERNA TEMPO DETERM. NON ANNUALE</v>
      </c>
      <c r="B56" s="195" t="str">
        <f>'t1'!B56</f>
        <v>014157</v>
      </c>
      <c r="C56" s="349"/>
      <c r="D56" s="282"/>
      <c r="E56" s="349"/>
      <c r="F56" s="282"/>
      <c r="G56" s="349"/>
      <c r="H56" s="282"/>
      <c r="I56" s="349"/>
      <c r="J56" s="282"/>
      <c r="K56" s="349"/>
      <c r="L56" s="282"/>
      <c r="M56" s="349"/>
      <c r="N56" s="282"/>
      <c r="O56" s="349"/>
      <c r="P56" s="282"/>
      <c r="Q56" s="349"/>
      <c r="R56" s="282"/>
      <c r="S56" s="349"/>
      <c r="T56" s="282"/>
      <c r="U56" s="349"/>
      <c r="V56" s="282"/>
      <c r="W56" s="349"/>
      <c r="X56" s="282"/>
      <c r="Y56" s="349"/>
      <c r="Z56" s="282"/>
      <c r="AA56" s="349"/>
      <c r="AB56" s="282"/>
      <c r="AC56" s="349"/>
      <c r="AD56" s="282"/>
      <c r="AE56" s="349"/>
      <c r="AF56" s="282"/>
      <c r="AG56" s="349"/>
      <c r="AH56" s="282"/>
      <c r="AI56" s="349"/>
      <c r="AJ56" s="282"/>
      <c r="AK56" s="349"/>
      <c r="AL56" s="282"/>
      <c r="AM56" s="349"/>
      <c r="AN56" s="282"/>
      <c r="AO56" s="349"/>
      <c r="AP56" s="282"/>
      <c r="AQ56" s="349"/>
      <c r="AR56" s="282"/>
      <c r="AS56" s="349"/>
      <c r="AT56" s="282"/>
      <c r="AU56" s="643">
        <f t="shared" si="0"/>
        <v>0</v>
      </c>
      <c r="AV56" s="644">
        <f t="shared" si="1"/>
        <v>0</v>
      </c>
    </row>
    <row r="57" spans="1:48" ht="12.75" customHeight="1">
      <c r="A57" s="27" t="str">
        <f>'t1'!A57</f>
        <v>DOC.DIPL.SOST.SC. MATERNA T.DET. NON ANNUALE</v>
      </c>
      <c r="B57" s="195" t="str">
        <f>'t1'!B57</f>
        <v>014644</v>
      </c>
      <c r="C57" s="349"/>
      <c r="D57" s="282"/>
      <c r="E57" s="349"/>
      <c r="F57" s="282"/>
      <c r="G57" s="349"/>
      <c r="H57" s="282"/>
      <c r="I57" s="349"/>
      <c r="J57" s="282"/>
      <c r="K57" s="349"/>
      <c r="L57" s="282"/>
      <c r="M57" s="349"/>
      <c r="N57" s="282"/>
      <c r="O57" s="349"/>
      <c r="P57" s="282"/>
      <c r="Q57" s="349"/>
      <c r="R57" s="282"/>
      <c r="S57" s="349"/>
      <c r="T57" s="282"/>
      <c r="U57" s="349"/>
      <c r="V57" s="282"/>
      <c r="W57" s="349"/>
      <c r="X57" s="282"/>
      <c r="Y57" s="349"/>
      <c r="Z57" s="282"/>
      <c r="AA57" s="349"/>
      <c r="AB57" s="282"/>
      <c r="AC57" s="349"/>
      <c r="AD57" s="282"/>
      <c r="AE57" s="349"/>
      <c r="AF57" s="282"/>
      <c r="AG57" s="349"/>
      <c r="AH57" s="282"/>
      <c r="AI57" s="349"/>
      <c r="AJ57" s="282"/>
      <c r="AK57" s="349"/>
      <c r="AL57" s="282"/>
      <c r="AM57" s="349"/>
      <c r="AN57" s="282"/>
      <c r="AO57" s="349"/>
      <c r="AP57" s="282"/>
      <c r="AQ57" s="349"/>
      <c r="AR57" s="282"/>
      <c r="AS57" s="349"/>
      <c r="AT57" s="282"/>
      <c r="AU57" s="643">
        <f t="shared" si="0"/>
        <v>0</v>
      </c>
      <c r="AV57" s="644">
        <f t="shared" si="1"/>
        <v>0</v>
      </c>
    </row>
    <row r="58" spans="1:48" ht="12.75" customHeight="1">
      <c r="A58" s="27" t="str">
        <f>'t1'!A58</f>
        <v>INS. DIPL. ISTIT. II GRADO TEMPO DETERM. NON ANNUALE</v>
      </c>
      <c r="B58" s="195" t="str">
        <f>'t1'!B58</f>
        <v>014145</v>
      </c>
      <c r="C58" s="349"/>
      <c r="D58" s="282"/>
      <c r="E58" s="349"/>
      <c r="F58" s="282"/>
      <c r="G58" s="349"/>
      <c r="H58" s="282"/>
      <c r="I58" s="349"/>
      <c r="J58" s="282"/>
      <c r="K58" s="349"/>
      <c r="L58" s="282"/>
      <c r="M58" s="349"/>
      <c r="N58" s="282"/>
      <c r="O58" s="349"/>
      <c r="P58" s="282"/>
      <c r="Q58" s="349"/>
      <c r="R58" s="282"/>
      <c r="S58" s="349"/>
      <c r="T58" s="282"/>
      <c r="U58" s="349"/>
      <c r="V58" s="282"/>
      <c r="W58" s="349"/>
      <c r="X58" s="282"/>
      <c r="Y58" s="349"/>
      <c r="Z58" s="282"/>
      <c r="AA58" s="349"/>
      <c r="AB58" s="282"/>
      <c r="AC58" s="349"/>
      <c r="AD58" s="282"/>
      <c r="AE58" s="349"/>
      <c r="AF58" s="282"/>
      <c r="AG58" s="349"/>
      <c r="AH58" s="282"/>
      <c r="AI58" s="349"/>
      <c r="AJ58" s="282"/>
      <c r="AK58" s="349"/>
      <c r="AL58" s="282"/>
      <c r="AM58" s="349"/>
      <c r="AN58" s="282"/>
      <c r="AO58" s="349"/>
      <c r="AP58" s="282"/>
      <c r="AQ58" s="349"/>
      <c r="AR58" s="282"/>
      <c r="AS58" s="349"/>
      <c r="AT58" s="282"/>
      <c r="AU58" s="643">
        <f t="shared" si="0"/>
        <v>0</v>
      </c>
      <c r="AV58" s="644">
        <f t="shared" si="1"/>
        <v>0</v>
      </c>
    </row>
    <row r="59" spans="1:48" ht="12.75" customHeight="1">
      <c r="A59" s="27" t="str">
        <f>'t1'!A59</f>
        <v>DOC. DIPL. SOST.IST. SEC. II GRADO T. DET. NON ANNUALE</v>
      </c>
      <c r="B59" s="195" t="str">
        <f>'t1'!B59</f>
        <v>014658</v>
      </c>
      <c r="C59" s="349"/>
      <c r="D59" s="282"/>
      <c r="E59" s="349"/>
      <c r="F59" s="282"/>
      <c r="G59" s="349"/>
      <c r="H59" s="282"/>
      <c r="I59" s="349"/>
      <c r="J59" s="282"/>
      <c r="K59" s="349"/>
      <c r="L59" s="282"/>
      <c r="M59" s="349"/>
      <c r="N59" s="282"/>
      <c r="O59" s="349"/>
      <c r="P59" s="282"/>
      <c r="Q59" s="349"/>
      <c r="R59" s="282"/>
      <c r="S59" s="349"/>
      <c r="T59" s="282"/>
      <c r="U59" s="349"/>
      <c r="V59" s="282"/>
      <c r="W59" s="349"/>
      <c r="X59" s="282"/>
      <c r="Y59" s="349"/>
      <c r="Z59" s="282"/>
      <c r="AA59" s="349"/>
      <c r="AB59" s="282"/>
      <c r="AC59" s="349"/>
      <c r="AD59" s="282"/>
      <c r="AE59" s="349"/>
      <c r="AF59" s="282"/>
      <c r="AG59" s="349"/>
      <c r="AH59" s="282"/>
      <c r="AI59" s="349"/>
      <c r="AJ59" s="282"/>
      <c r="AK59" s="349"/>
      <c r="AL59" s="282"/>
      <c r="AM59" s="349"/>
      <c r="AN59" s="282"/>
      <c r="AO59" s="349"/>
      <c r="AP59" s="282"/>
      <c r="AQ59" s="349"/>
      <c r="AR59" s="282"/>
      <c r="AS59" s="349"/>
      <c r="AT59" s="282"/>
      <c r="AU59" s="643">
        <f t="shared" si="0"/>
        <v>0</v>
      </c>
      <c r="AV59" s="644">
        <f t="shared" si="1"/>
        <v>0</v>
      </c>
    </row>
    <row r="60" spans="1:48" ht="12.75" customHeight="1">
      <c r="A60" s="27" t="str">
        <f>'t1'!A60</f>
        <v>PERS. EDUCAT. T. DET. NON ANNUALE</v>
      </c>
      <c r="B60" s="195" t="str">
        <f>'t1'!B60</f>
        <v>014648</v>
      </c>
      <c r="C60" s="349"/>
      <c r="D60" s="282"/>
      <c r="E60" s="349"/>
      <c r="F60" s="282"/>
      <c r="G60" s="349"/>
      <c r="H60" s="282"/>
      <c r="I60" s="349"/>
      <c r="J60" s="282"/>
      <c r="K60" s="349"/>
      <c r="L60" s="282"/>
      <c r="M60" s="349"/>
      <c r="N60" s="282"/>
      <c r="O60" s="349"/>
      <c r="P60" s="282"/>
      <c r="Q60" s="349"/>
      <c r="R60" s="282"/>
      <c r="S60" s="349"/>
      <c r="T60" s="282"/>
      <c r="U60" s="349"/>
      <c r="V60" s="282"/>
      <c r="W60" s="349"/>
      <c r="X60" s="282"/>
      <c r="Y60" s="349"/>
      <c r="Z60" s="282"/>
      <c r="AA60" s="349"/>
      <c r="AB60" s="282"/>
      <c r="AC60" s="349"/>
      <c r="AD60" s="282"/>
      <c r="AE60" s="349"/>
      <c r="AF60" s="282"/>
      <c r="AG60" s="349"/>
      <c r="AH60" s="282"/>
      <c r="AI60" s="349"/>
      <c r="AJ60" s="282"/>
      <c r="AK60" s="349"/>
      <c r="AL60" s="282"/>
      <c r="AM60" s="349"/>
      <c r="AN60" s="282"/>
      <c r="AO60" s="349"/>
      <c r="AP60" s="282"/>
      <c r="AQ60" s="349"/>
      <c r="AR60" s="282"/>
      <c r="AS60" s="349"/>
      <c r="AT60" s="282"/>
      <c r="AU60" s="643">
        <f t="shared" si="0"/>
        <v>0</v>
      </c>
      <c r="AV60" s="644">
        <f t="shared" si="1"/>
        <v>0</v>
      </c>
    </row>
    <row r="61" spans="1:48" ht="12.75" customHeight="1">
      <c r="A61" s="27" t="str">
        <f>'t1'!A61</f>
        <v>DOC.RELIG. SCUOLA SECOND. T. D.CON CONTR. TERMINE ATT. DID.</v>
      </c>
      <c r="B61" s="195" t="str">
        <f>'t1'!B61</f>
        <v>016804</v>
      </c>
      <c r="C61" s="349"/>
      <c r="D61" s="282"/>
      <c r="E61" s="349"/>
      <c r="F61" s="282"/>
      <c r="G61" s="349"/>
      <c r="H61" s="282"/>
      <c r="I61" s="349"/>
      <c r="J61" s="282"/>
      <c r="K61" s="349"/>
      <c r="L61" s="282"/>
      <c r="M61" s="349"/>
      <c r="N61" s="282"/>
      <c r="O61" s="349"/>
      <c r="P61" s="282"/>
      <c r="Q61" s="349"/>
      <c r="R61" s="282"/>
      <c r="S61" s="349"/>
      <c r="T61" s="282"/>
      <c r="U61" s="349"/>
      <c r="V61" s="282"/>
      <c r="W61" s="349"/>
      <c r="X61" s="282"/>
      <c r="Y61" s="349"/>
      <c r="Z61" s="282"/>
      <c r="AA61" s="349"/>
      <c r="AB61" s="282"/>
      <c r="AC61" s="349"/>
      <c r="AD61" s="282"/>
      <c r="AE61" s="349"/>
      <c r="AF61" s="282"/>
      <c r="AG61" s="349"/>
      <c r="AH61" s="282"/>
      <c r="AI61" s="349"/>
      <c r="AJ61" s="282"/>
      <c r="AK61" s="349"/>
      <c r="AL61" s="282"/>
      <c r="AM61" s="349"/>
      <c r="AN61" s="282"/>
      <c r="AO61" s="349"/>
      <c r="AP61" s="282"/>
      <c r="AQ61" s="349"/>
      <c r="AR61" s="282"/>
      <c r="AS61" s="349"/>
      <c r="AT61" s="282"/>
      <c r="AU61" s="643">
        <f t="shared" si="0"/>
        <v>0</v>
      </c>
      <c r="AV61" s="644">
        <f t="shared" si="1"/>
        <v>0</v>
      </c>
    </row>
    <row r="62" spans="1:48" ht="12.75" customHeight="1">
      <c r="A62" s="27" t="str">
        <f>'t1'!A62</f>
        <v>DOC.RELIG. SCUOLA EL. MAT. T. D. CONTR. TERMINE ATT. DID. </v>
      </c>
      <c r="B62" s="195" t="str">
        <f>'t1'!B62</f>
        <v>014805</v>
      </c>
      <c r="C62" s="349"/>
      <c r="D62" s="282"/>
      <c r="E62" s="349"/>
      <c r="F62" s="282"/>
      <c r="G62" s="349"/>
      <c r="H62" s="282"/>
      <c r="I62" s="349"/>
      <c r="J62" s="282"/>
      <c r="K62" s="349"/>
      <c r="L62" s="282"/>
      <c r="M62" s="349"/>
      <c r="N62" s="282"/>
      <c r="O62" s="349"/>
      <c r="P62" s="282"/>
      <c r="Q62" s="349"/>
      <c r="R62" s="282"/>
      <c r="S62" s="349"/>
      <c r="T62" s="282"/>
      <c r="U62" s="349"/>
      <c r="V62" s="282"/>
      <c r="W62" s="349"/>
      <c r="X62" s="282"/>
      <c r="Y62" s="349"/>
      <c r="Z62" s="282"/>
      <c r="AA62" s="349"/>
      <c r="AB62" s="282"/>
      <c r="AC62" s="349"/>
      <c r="AD62" s="282"/>
      <c r="AE62" s="349"/>
      <c r="AF62" s="282"/>
      <c r="AG62" s="349"/>
      <c r="AH62" s="282"/>
      <c r="AI62" s="349"/>
      <c r="AJ62" s="282"/>
      <c r="AK62" s="349"/>
      <c r="AL62" s="282"/>
      <c r="AM62" s="349"/>
      <c r="AN62" s="282"/>
      <c r="AO62" s="349"/>
      <c r="AP62" s="282"/>
      <c r="AQ62" s="349"/>
      <c r="AR62" s="282"/>
      <c r="AS62" s="349"/>
      <c r="AT62" s="282"/>
      <c r="AU62" s="643">
        <f t="shared" si="0"/>
        <v>0</v>
      </c>
      <c r="AV62" s="644">
        <f t="shared" si="1"/>
        <v>0</v>
      </c>
    </row>
    <row r="63" spans="1:48" ht="12.75" customHeight="1">
      <c r="A63" s="27" t="str">
        <f>'t1'!A63</f>
        <v>DIR. SERV, GEN. ED AMM. TEMPO DETER. NON ANNUALE</v>
      </c>
      <c r="B63" s="195" t="str">
        <f>'t1'!B63</f>
        <v>013710</v>
      </c>
      <c r="C63" s="349"/>
      <c r="D63" s="282"/>
      <c r="E63" s="349"/>
      <c r="F63" s="282"/>
      <c r="G63" s="349"/>
      <c r="H63" s="282"/>
      <c r="I63" s="349"/>
      <c r="J63" s="282"/>
      <c r="K63" s="349"/>
      <c r="L63" s="282"/>
      <c r="M63" s="349"/>
      <c r="N63" s="282"/>
      <c r="O63" s="349"/>
      <c r="P63" s="282"/>
      <c r="Q63" s="349"/>
      <c r="R63" s="282"/>
      <c r="S63" s="349"/>
      <c r="T63" s="282"/>
      <c r="U63" s="349"/>
      <c r="V63" s="282"/>
      <c r="W63" s="349"/>
      <c r="X63" s="282"/>
      <c r="Y63" s="349"/>
      <c r="Z63" s="282"/>
      <c r="AA63" s="349"/>
      <c r="AB63" s="282"/>
      <c r="AC63" s="349"/>
      <c r="AD63" s="282"/>
      <c r="AE63" s="349"/>
      <c r="AF63" s="282"/>
      <c r="AG63" s="349"/>
      <c r="AH63" s="282"/>
      <c r="AI63" s="349"/>
      <c r="AJ63" s="282"/>
      <c r="AK63" s="349"/>
      <c r="AL63" s="282"/>
      <c r="AM63" s="349"/>
      <c r="AN63" s="282"/>
      <c r="AO63" s="349"/>
      <c r="AP63" s="282"/>
      <c r="AQ63" s="349"/>
      <c r="AR63" s="282"/>
      <c r="AS63" s="349"/>
      <c r="AT63" s="282"/>
      <c r="AU63" s="643">
        <f t="shared" si="0"/>
        <v>0</v>
      </c>
      <c r="AV63" s="644">
        <f t="shared" si="1"/>
        <v>0</v>
      </c>
    </row>
    <row r="64" spans="1:48" ht="12.75" customHeight="1">
      <c r="A64" s="27" t="str">
        <f>'t1'!A64</f>
        <v>COORDINATORE AMMINISTRATIVO TEMPO DET. NON ANNUALE</v>
      </c>
      <c r="B64" s="195" t="str">
        <f>'t1'!B64</f>
        <v>013651</v>
      </c>
      <c r="C64" s="349"/>
      <c r="D64" s="282"/>
      <c r="E64" s="349"/>
      <c r="F64" s="282"/>
      <c r="G64" s="349"/>
      <c r="H64" s="282"/>
      <c r="I64" s="349"/>
      <c r="J64" s="282"/>
      <c r="K64" s="349"/>
      <c r="L64" s="282"/>
      <c r="M64" s="349"/>
      <c r="N64" s="282"/>
      <c r="O64" s="349"/>
      <c r="P64" s="282"/>
      <c r="Q64" s="349"/>
      <c r="R64" s="282"/>
      <c r="S64" s="349"/>
      <c r="T64" s="282"/>
      <c r="U64" s="349"/>
      <c r="V64" s="282"/>
      <c r="W64" s="349"/>
      <c r="X64" s="282"/>
      <c r="Y64" s="349"/>
      <c r="Z64" s="282"/>
      <c r="AA64" s="349"/>
      <c r="AB64" s="282"/>
      <c r="AC64" s="349"/>
      <c r="AD64" s="282"/>
      <c r="AE64" s="349"/>
      <c r="AF64" s="282"/>
      <c r="AG64" s="349"/>
      <c r="AH64" s="282"/>
      <c r="AI64" s="349"/>
      <c r="AJ64" s="282"/>
      <c r="AK64" s="349"/>
      <c r="AL64" s="282"/>
      <c r="AM64" s="349"/>
      <c r="AN64" s="282"/>
      <c r="AO64" s="349"/>
      <c r="AP64" s="282"/>
      <c r="AQ64" s="349"/>
      <c r="AR64" s="282"/>
      <c r="AS64" s="349"/>
      <c r="AT64" s="282"/>
      <c r="AU64" s="643">
        <f t="shared" si="0"/>
        <v>0</v>
      </c>
      <c r="AV64" s="644">
        <f t="shared" si="1"/>
        <v>0</v>
      </c>
    </row>
    <row r="65" spans="1:48" ht="12.75" customHeight="1">
      <c r="A65" s="27" t="str">
        <f>'t1'!A65</f>
        <v>COORDINATORE TECNICO TEMPO DET. NON ANNUALE</v>
      </c>
      <c r="B65" s="195" t="str">
        <f>'t1'!B65</f>
        <v>013654</v>
      </c>
      <c r="C65" s="349"/>
      <c r="D65" s="282"/>
      <c r="E65" s="349"/>
      <c r="F65" s="282"/>
      <c r="G65" s="349"/>
      <c r="H65" s="282"/>
      <c r="I65" s="349"/>
      <c r="J65" s="282"/>
      <c r="K65" s="349"/>
      <c r="L65" s="282"/>
      <c r="M65" s="349"/>
      <c r="N65" s="282"/>
      <c r="O65" s="349"/>
      <c r="P65" s="282"/>
      <c r="Q65" s="349"/>
      <c r="R65" s="282"/>
      <c r="S65" s="349"/>
      <c r="T65" s="282"/>
      <c r="U65" s="349"/>
      <c r="V65" s="282"/>
      <c r="W65" s="349"/>
      <c r="X65" s="282"/>
      <c r="Y65" s="349"/>
      <c r="Z65" s="282"/>
      <c r="AA65" s="349"/>
      <c r="AB65" s="282"/>
      <c r="AC65" s="349"/>
      <c r="AD65" s="282"/>
      <c r="AE65" s="349"/>
      <c r="AF65" s="282"/>
      <c r="AG65" s="349"/>
      <c r="AH65" s="282"/>
      <c r="AI65" s="349"/>
      <c r="AJ65" s="282"/>
      <c r="AK65" s="349"/>
      <c r="AL65" s="282"/>
      <c r="AM65" s="349"/>
      <c r="AN65" s="282"/>
      <c r="AO65" s="349"/>
      <c r="AP65" s="282"/>
      <c r="AQ65" s="349"/>
      <c r="AR65" s="282"/>
      <c r="AS65" s="349"/>
      <c r="AT65" s="282"/>
      <c r="AU65" s="643">
        <f t="shared" si="0"/>
        <v>0</v>
      </c>
      <c r="AV65" s="644">
        <f t="shared" si="1"/>
        <v>0</v>
      </c>
    </row>
    <row r="66" spans="1:48" ht="12.75" customHeight="1">
      <c r="A66" s="27" t="str">
        <f>'t1'!A66</f>
        <v>ASSIST.AMM.VO TEMPO DET. NON ANNUALE</v>
      </c>
      <c r="B66" s="195" t="str">
        <f>'t1'!B66</f>
        <v>012613</v>
      </c>
      <c r="C66" s="349"/>
      <c r="D66" s="282"/>
      <c r="E66" s="349"/>
      <c r="F66" s="282"/>
      <c r="G66" s="349"/>
      <c r="H66" s="282"/>
      <c r="I66" s="349"/>
      <c r="J66" s="282"/>
      <c r="K66" s="349"/>
      <c r="L66" s="282"/>
      <c r="M66" s="349"/>
      <c r="N66" s="282"/>
      <c r="O66" s="349"/>
      <c r="P66" s="282"/>
      <c r="Q66" s="349"/>
      <c r="R66" s="282"/>
      <c r="S66" s="349"/>
      <c r="T66" s="282"/>
      <c r="U66" s="349"/>
      <c r="V66" s="282"/>
      <c r="W66" s="349"/>
      <c r="X66" s="282"/>
      <c r="Y66" s="349"/>
      <c r="Z66" s="282"/>
      <c r="AA66" s="349"/>
      <c r="AB66" s="282"/>
      <c r="AC66" s="349"/>
      <c r="AD66" s="282"/>
      <c r="AE66" s="349"/>
      <c r="AF66" s="282"/>
      <c r="AG66" s="349"/>
      <c r="AH66" s="282"/>
      <c r="AI66" s="349"/>
      <c r="AJ66" s="282"/>
      <c r="AK66" s="349"/>
      <c r="AL66" s="282"/>
      <c r="AM66" s="349"/>
      <c r="AN66" s="282"/>
      <c r="AO66" s="349"/>
      <c r="AP66" s="282"/>
      <c r="AQ66" s="349"/>
      <c r="AR66" s="282"/>
      <c r="AS66" s="349"/>
      <c r="AT66" s="282"/>
      <c r="AU66" s="643">
        <f t="shared" si="0"/>
        <v>0</v>
      </c>
      <c r="AV66" s="644">
        <f t="shared" si="1"/>
        <v>0</v>
      </c>
    </row>
    <row r="67" spans="1:48" ht="12.75" customHeight="1">
      <c r="A67" s="27" t="str">
        <f>'t1'!A67</f>
        <v>ASSIST.TECN. T. DETERM. NON ANNUALE</v>
      </c>
      <c r="B67" s="195" t="str">
        <f>'t1'!B67</f>
        <v>012615</v>
      </c>
      <c r="C67" s="349"/>
      <c r="D67" s="282"/>
      <c r="E67" s="349"/>
      <c r="F67" s="282"/>
      <c r="G67" s="349"/>
      <c r="H67" s="282"/>
      <c r="I67" s="349"/>
      <c r="J67" s="282"/>
      <c r="K67" s="349"/>
      <c r="L67" s="282"/>
      <c r="M67" s="349"/>
      <c r="N67" s="282"/>
      <c r="O67" s="349"/>
      <c r="P67" s="282"/>
      <c r="Q67" s="349"/>
      <c r="R67" s="282"/>
      <c r="S67" s="349"/>
      <c r="T67" s="282"/>
      <c r="U67" s="349"/>
      <c r="V67" s="282"/>
      <c r="W67" s="349"/>
      <c r="X67" s="282"/>
      <c r="Y67" s="349"/>
      <c r="Z67" s="282"/>
      <c r="AA67" s="349"/>
      <c r="AB67" s="282"/>
      <c r="AC67" s="349"/>
      <c r="AD67" s="282"/>
      <c r="AE67" s="349"/>
      <c r="AF67" s="282"/>
      <c r="AG67" s="349"/>
      <c r="AH67" s="282"/>
      <c r="AI67" s="349"/>
      <c r="AJ67" s="282"/>
      <c r="AK67" s="349"/>
      <c r="AL67" s="282"/>
      <c r="AM67" s="349"/>
      <c r="AN67" s="282"/>
      <c r="AO67" s="349"/>
      <c r="AP67" s="282"/>
      <c r="AQ67" s="349"/>
      <c r="AR67" s="282"/>
      <c r="AS67" s="349"/>
      <c r="AT67" s="282"/>
      <c r="AU67" s="643">
        <f t="shared" si="0"/>
        <v>0</v>
      </c>
      <c r="AV67" s="644">
        <f t="shared" si="1"/>
        <v>0</v>
      </c>
    </row>
    <row r="68" spans="1:48" ht="12.75" customHeight="1">
      <c r="A68" s="27" t="str">
        <f>'t1'!A68</f>
        <v>CUOCO/INFERMIERE/GUARDAROBIERE T.DETER.NON ANNUALE</v>
      </c>
      <c r="B68" s="195" t="str">
        <f>'t1'!B68</f>
        <v>012621</v>
      </c>
      <c r="C68" s="349"/>
      <c r="D68" s="282"/>
      <c r="E68" s="349"/>
      <c r="F68" s="282"/>
      <c r="G68" s="349"/>
      <c r="H68" s="282"/>
      <c r="I68" s="349"/>
      <c r="J68" s="282"/>
      <c r="K68" s="349"/>
      <c r="L68" s="282"/>
      <c r="M68" s="349"/>
      <c r="N68" s="282"/>
      <c r="O68" s="349"/>
      <c r="P68" s="282"/>
      <c r="Q68" s="349"/>
      <c r="R68" s="282"/>
      <c r="S68" s="349"/>
      <c r="T68" s="282"/>
      <c r="U68" s="349"/>
      <c r="V68" s="282"/>
      <c r="W68" s="349"/>
      <c r="X68" s="282"/>
      <c r="Y68" s="349"/>
      <c r="Z68" s="282"/>
      <c r="AA68" s="349"/>
      <c r="AB68" s="282"/>
      <c r="AC68" s="349"/>
      <c r="AD68" s="282"/>
      <c r="AE68" s="349"/>
      <c r="AF68" s="282"/>
      <c r="AG68" s="349"/>
      <c r="AH68" s="282"/>
      <c r="AI68" s="349"/>
      <c r="AJ68" s="282"/>
      <c r="AK68" s="349"/>
      <c r="AL68" s="282"/>
      <c r="AM68" s="349"/>
      <c r="AN68" s="282"/>
      <c r="AO68" s="349"/>
      <c r="AP68" s="282"/>
      <c r="AQ68" s="349"/>
      <c r="AR68" s="282"/>
      <c r="AS68" s="349"/>
      <c r="AT68" s="282"/>
      <c r="AU68" s="643">
        <f t="shared" si="0"/>
        <v>0</v>
      </c>
      <c r="AV68" s="644">
        <f t="shared" si="1"/>
        <v>0</v>
      </c>
    </row>
    <row r="69" spans="1:48" ht="12.75" customHeight="1">
      <c r="A69" s="27" t="str">
        <f>'t1'!A69</f>
        <v>COLLABORATORE SCOLASTICO DEI SERVIZI/ADDETTO  AZ.AGRARIE A TEMPO DETERM. NON ANNUALE</v>
      </c>
      <c r="B69" s="195" t="str">
        <f>'t1'!B69</f>
        <v>098712</v>
      </c>
      <c r="C69" s="349"/>
      <c r="D69" s="282"/>
      <c r="E69" s="349"/>
      <c r="F69" s="282"/>
      <c r="G69" s="349"/>
      <c r="H69" s="282"/>
      <c r="I69" s="349"/>
      <c r="J69" s="282"/>
      <c r="K69" s="349"/>
      <c r="L69" s="282"/>
      <c r="M69" s="349"/>
      <c r="N69" s="282"/>
      <c r="O69" s="349"/>
      <c r="P69" s="282"/>
      <c r="Q69" s="349"/>
      <c r="R69" s="282"/>
      <c r="S69" s="349"/>
      <c r="T69" s="282"/>
      <c r="U69" s="349"/>
      <c r="V69" s="282"/>
      <c r="W69" s="349"/>
      <c r="X69" s="282"/>
      <c r="Y69" s="349"/>
      <c r="Z69" s="282"/>
      <c r="AA69" s="349"/>
      <c r="AB69" s="282"/>
      <c r="AC69" s="349"/>
      <c r="AD69" s="282"/>
      <c r="AE69" s="349"/>
      <c r="AF69" s="282"/>
      <c r="AG69" s="349"/>
      <c r="AH69" s="282"/>
      <c r="AI69" s="349"/>
      <c r="AJ69" s="282"/>
      <c r="AK69" s="349"/>
      <c r="AL69" s="282"/>
      <c r="AM69" s="349"/>
      <c r="AN69" s="282"/>
      <c r="AO69" s="349"/>
      <c r="AP69" s="282"/>
      <c r="AQ69" s="349"/>
      <c r="AR69" s="282"/>
      <c r="AS69" s="349"/>
      <c r="AT69" s="282"/>
      <c r="AU69" s="643">
        <f t="shared" si="0"/>
        <v>0</v>
      </c>
      <c r="AV69" s="644">
        <f t="shared" si="1"/>
        <v>0</v>
      </c>
    </row>
    <row r="70" spans="1:48" ht="12.75" customHeight="1" thickBot="1">
      <c r="A70" s="27" t="str">
        <f>'t1'!A70</f>
        <v>COLLAB. SCOLAST. T. DETER. NON ANNUALE</v>
      </c>
      <c r="B70" s="195" t="str">
        <f>'t1'!B70</f>
        <v>011617</v>
      </c>
      <c r="C70" s="349"/>
      <c r="D70" s="282"/>
      <c r="E70" s="349"/>
      <c r="F70" s="282"/>
      <c r="G70" s="349"/>
      <c r="H70" s="282"/>
      <c r="I70" s="349"/>
      <c r="J70" s="282"/>
      <c r="K70" s="349"/>
      <c r="L70" s="282"/>
      <c r="M70" s="349"/>
      <c r="N70" s="282"/>
      <c r="O70" s="349"/>
      <c r="P70" s="282"/>
      <c r="Q70" s="349"/>
      <c r="R70" s="282"/>
      <c r="S70" s="349"/>
      <c r="T70" s="282"/>
      <c r="U70" s="349"/>
      <c r="V70" s="282"/>
      <c r="W70" s="349"/>
      <c r="X70" s="282"/>
      <c r="Y70" s="349"/>
      <c r="Z70" s="282"/>
      <c r="AA70" s="349"/>
      <c r="AB70" s="282"/>
      <c r="AC70" s="349"/>
      <c r="AD70" s="282"/>
      <c r="AE70" s="349"/>
      <c r="AF70" s="282"/>
      <c r="AG70" s="349"/>
      <c r="AH70" s="282"/>
      <c r="AI70" s="349"/>
      <c r="AJ70" s="282"/>
      <c r="AK70" s="349"/>
      <c r="AL70" s="282"/>
      <c r="AM70" s="349"/>
      <c r="AN70" s="282"/>
      <c r="AO70" s="349"/>
      <c r="AP70" s="282"/>
      <c r="AQ70" s="349"/>
      <c r="AR70" s="282"/>
      <c r="AS70" s="349"/>
      <c r="AT70" s="282"/>
      <c r="AU70" s="643">
        <f t="shared" si="0"/>
        <v>0</v>
      </c>
      <c r="AV70" s="644">
        <f t="shared" si="1"/>
        <v>0</v>
      </c>
    </row>
    <row r="71" spans="1:48" ht="17.25" customHeight="1" thickBot="1" thickTop="1">
      <c r="A71" s="18" t="s">
        <v>5</v>
      </c>
      <c r="B71" s="197"/>
      <c r="C71" s="645">
        <f aca="true" t="shared" si="2" ref="C71:AV71">SUM(C6:C70)</f>
        <v>0</v>
      </c>
      <c r="D71" s="647">
        <f t="shared" si="2"/>
        <v>0</v>
      </c>
      <c r="E71" s="645">
        <f t="shared" si="2"/>
        <v>0</v>
      </c>
      <c r="F71" s="647">
        <f t="shared" si="2"/>
        <v>0</v>
      </c>
      <c r="G71" s="645">
        <f t="shared" si="2"/>
        <v>0</v>
      </c>
      <c r="H71" s="647">
        <f t="shared" si="2"/>
        <v>0</v>
      </c>
      <c r="I71" s="645">
        <f t="shared" si="2"/>
        <v>0</v>
      </c>
      <c r="J71" s="647">
        <f t="shared" si="2"/>
        <v>0</v>
      </c>
      <c r="K71" s="645">
        <f t="shared" si="2"/>
        <v>0</v>
      </c>
      <c r="L71" s="647">
        <f t="shared" si="2"/>
        <v>0</v>
      </c>
      <c r="M71" s="645">
        <f t="shared" si="2"/>
        <v>0</v>
      </c>
      <c r="N71" s="647">
        <f t="shared" si="2"/>
        <v>0</v>
      </c>
      <c r="O71" s="645">
        <f t="shared" si="2"/>
        <v>0</v>
      </c>
      <c r="P71" s="647">
        <f t="shared" si="2"/>
        <v>0</v>
      </c>
      <c r="Q71" s="645">
        <f t="shared" si="2"/>
        <v>0</v>
      </c>
      <c r="R71" s="647">
        <f t="shared" si="2"/>
        <v>0</v>
      </c>
      <c r="S71" s="645">
        <f t="shared" si="2"/>
        <v>0</v>
      </c>
      <c r="T71" s="647">
        <f t="shared" si="2"/>
        <v>0</v>
      </c>
      <c r="U71" s="645">
        <f t="shared" si="2"/>
        <v>0</v>
      </c>
      <c r="V71" s="647">
        <f t="shared" si="2"/>
        <v>0</v>
      </c>
      <c r="W71" s="645">
        <f t="shared" si="2"/>
        <v>0</v>
      </c>
      <c r="X71" s="647">
        <f t="shared" si="2"/>
        <v>0</v>
      </c>
      <c r="Y71" s="645">
        <f t="shared" si="2"/>
        <v>0</v>
      </c>
      <c r="Z71" s="647">
        <f t="shared" si="2"/>
        <v>0</v>
      </c>
      <c r="AA71" s="645">
        <f t="shared" si="2"/>
        <v>0</v>
      </c>
      <c r="AB71" s="647">
        <f t="shared" si="2"/>
        <v>0</v>
      </c>
      <c r="AC71" s="645">
        <f t="shared" si="2"/>
        <v>0</v>
      </c>
      <c r="AD71" s="647">
        <f t="shared" si="2"/>
        <v>0</v>
      </c>
      <c r="AE71" s="645">
        <f t="shared" si="2"/>
        <v>0</v>
      </c>
      <c r="AF71" s="647">
        <f t="shared" si="2"/>
        <v>0</v>
      </c>
      <c r="AG71" s="645">
        <f t="shared" si="2"/>
        <v>0</v>
      </c>
      <c r="AH71" s="647">
        <f t="shared" si="2"/>
        <v>0</v>
      </c>
      <c r="AI71" s="645">
        <f t="shared" si="2"/>
        <v>0</v>
      </c>
      <c r="AJ71" s="647">
        <f t="shared" si="2"/>
        <v>0</v>
      </c>
      <c r="AK71" s="645">
        <f t="shared" si="2"/>
        <v>0</v>
      </c>
      <c r="AL71" s="647">
        <f t="shared" si="2"/>
        <v>0</v>
      </c>
      <c r="AM71" s="645">
        <f t="shared" si="2"/>
        <v>0</v>
      </c>
      <c r="AN71" s="647">
        <f t="shared" si="2"/>
        <v>0</v>
      </c>
      <c r="AO71" s="645">
        <f t="shared" si="2"/>
        <v>0</v>
      </c>
      <c r="AP71" s="647">
        <f t="shared" si="2"/>
        <v>0</v>
      </c>
      <c r="AQ71" s="645">
        <f t="shared" si="2"/>
        <v>0</v>
      </c>
      <c r="AR71" s="647">
        <f t="shared" si="2"/>
        <v>0</v>
      </c>
      <c r="AS71" s="645">
        <f t="shared" si="2"/>
        <v>0</v>
      </c>
      <c r="AT71" s="647">
        <f t="shared" si="2"/>
        <v>0</v>
      </c>
      <c r="AU71" s="645">
        <f t="shared" si="2"/>
        <v>0</v>
      </c>
      <c r="AV71" s="646">
        <f t="shared" si="2"/>
        <v>0</v>
      </c>
    </row>
    <row r="72" spans="3:20" ht="17.25" customHeight="1">
      <c r="C72" s="29" t="s">
        <v>129</v>
      </c>
      <c r="M72" s="10"/>
      <c r="N72" s="10"/>
      <c r="O72" s="10"/>
      <c r="P72" s="10"/>
      <c r="Q72" s="10"/>
      <c r="R72" s="10"/>
      <c r="S72" s="9"/>
      <c r="T72" s="9"/>
    </row>
  </sheetData>
  <sheetProtection password="EA98" sheet="1" scenarios="1" formatColumns="0" selectLockedCells="1"/>
  <mergeCells count="5">
    <mergeCell ref="G4:H4"/>
    <mergeCell ref="S2:Z2"/>
    <mergeCell ref="AO2:AV2"/>
    <mergeCell ref="C1:W1"/>
    <mergeCell ref="AA1:AS1"/>
  </mergeCells>
  <printOptions horizontalCentered="1" verticalCentered="1"/>
  <pageMargins left="0.1968503937007874" right="0.1968503937007874" top="0.17" bottom="0.17" header="0.17" footer="0.17"/>
  <pageSetup fitToHeight="2" fitToWidth="2" horizontalDpi="300" verticalDpi="300" orientation="landscape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9"/>
  <dimension ref="A1:U74"/>
  <sheetViews>
    <sheetView showGridLines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61.66015625" style="34" customWidth="1"/>
    <col min="2" max="2" width="8.83203125" style="38" customWidth="1"/>
    <col min="3" max="10" width="11.33203125" style="34" customWidth="1"/>
    <col min="11" max="16384" width="10.66015625" style="34" customWidth="1"/>
  </cols>
  <sheetData>
    <row r="1" spans="1:21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M1" s="567"/>
      <c r="N1" s="34"/>
      <c r="O1" s="34"/>
      <c r="P1" s="34"/>
      <c r="Q1" s="34"/>
      <c r="R1" s="34"/>
      <c r="S1" s="34"/>
      <c r="T1" s="34"/>
      <c r="U1" s="34"/>
    </row>
    <row r="2" spans="1:10" ht="30" customHeight="1" thickBot="1">
      <c r="A2" s="31"/>
      <c r="B2" s="32"/>
      <c r="C2" s="33"/>
      <c r="D2" s="33"/>
      <c r="E2" s="33"/>
      <c r="F2" s="33"/>
      <c r="G2" s="759"/>
      <c r="H2" s="759"/>
      <c r="I2" s="759"/>
      <c r="J2" s="759"/>
    </row>
    <row r="3" spans="1:18" ht="15.75" customHeight="1" thickBot="1">
      <c r="A3" s="395"/>
      <c r="B3" s="400"/>
      <c r="C3" s="401" t="s">
        <v>217</v>
      </c>
      <c r="D3" s="401"/>
      <c r="E3" s="401"/>
      <c r="F3" s="401"/>
      <c r="G3" s="401"/>
      <c r="H3" s="401"/>
      <c r="I3" s="401"/>
      <c r="J3" s="402"/>
      <c r="K3" s="402"/>
      <c r="L3" s="402"/>
      <c r="M3" s="402"/>
      <c r="N3" s="402"/>
      <c r="O3" s="402"/>
      <c r="P3" s="402"/>
      <c r="Q3" s="402"/>
      <c r="R3" s="402"/>
    </row>
    <row r="4" spans="1:18" ht="57.75" customHeight="1" thickTop="1">
      <c r="A4" s="35" t="s">
        <v>84</v>
      </c>
      <c r="B4" s="36" t="s">
        <v>1</v>
      </c>
      <c r="C4" s="666" t="s">
        <v>7</v>
      </c>
      <c r="D4" s="667"/>
      <c r="E4" s="668" t="s">
        <v>140</v>
      </c>
      <c r="F4" s="565"/>
      <c r="G4" s="772" t="s">
        <v>301</v>
      </c>
      <c r="H4" s="773"/>
      <c r="I4" s="774" t="s">
        <v>302</v>
      </c>
      <c r="J4" s="775"/>
      <c r="K4" s="774" t="s">
        <v>275</v>
      </c>
      <c r="L4" s="775"/>
      <c r="M4" s="668" t="s">
        <v>8</v>
      </c>
      <c r="N4" s="565"/>
      <c r="O4" s="669" t="s">
        <v>141</v>
      </c>
      <c r="P4" s="667"/>
      <c r="Q4" s="566" t="s">
        <v>5</v>
      </c>
      <c r="R4" s="565"/>
    </row>
    <row r="5" spans="1:18" ht="11.25">
      <c r="A5" s="35"/>
      <c r="B5" s="36"/>
      <c r="C5" s="770" t="s">
        <v>282</v>
      </c>
      <c r="D5" s="771"/>
      <c r="E5" s="770" t="s">
        <v>283</v>
      </c>
      <c r="F5" s="771"/>
      <c r="G5" s="770" t="s">
        <v>286</v>
      </c>
      <c r="H5" s="771"/>
      <c r="I5" s="770" t="s">
        <v>287</v>
      </c>
      <c r="J5" s="771"/>
      <c r="K5" s="770" t="s">
        <v>288</v>
      </c>
      <c r="L5" s="771"/>
      <c r="M5" s="770" t="s">
        <v>284</v>
      </c>
      <c r="N5" s="771"/>
      <c r="O5" s="770" t="s">
        <v>285</v>
      </c>
      <c r="P5" s="771"/>
      <c r="Q5" s="569"/>
      <c r="R5" s="655"/>
    </row>
    <row r="6" spans="1:18" ht="12" customHeight="1">
      <c r="A6" s="35"/>
      <c r="B6" s="36"/>
      <c r="C6" s="366" t="s">
        <v>3</v>
      </c>
      <c r="D6" s="570" t="s">
        <v>4</v>
      </c>
      <c r="E6" s="366" t="s">
        <v>3</v>
      </c>
      <c r="F6" s="570" t="s">
        <v>4</v>
      </c>
      <c r="G6" s="366" t="s">
        <v>3</v>
      </c>
      <c r="H6" s="570" t="s">
        <v>4</v>
      </c>
      <c r="I6" s="366" t="s">
        <v>3</v>
      </c>
      <c r="J6" s="570" t="s">
        <v>4</v>
      </c>
      <c r="K6" s="366" t="s">
        <v>3</v>
      </c>
      <c r="L6" s="570" t="s">
        <v>4</v>
      </c>
      <c r="M6" s="366" t="s">
        <v>3</v>
      </c>
      <c r="N6" s="570" t="s">
        <v>4</v>
      </c>
      <c r="O6" s="366" t="s">
        <v>3</v>
      </c>
      <c r="P6" s="570" t="s">
        <v>4</v>
      </c>
      <c r="Q6" s="366" t="s">
        <v>3</v>
      </c>
      <c r="R6" s="570" t="s">
        <v>4</v>
      </c>
    </row>
    <row r="7" spans="1:18" s="379" customFormat="1" ht="9" thickBot="1">
      <c r="A7" s="376"/>
      <c r="B7" s="664"/>
      <c r="C7" s="377" t="s">
        <v>9</v>
      </c>
      <c r="D7" s="378" t="s">
        <v>9</v>
      </c>
      <c r="E7" s="377" t="s">
        <v>9</v>
      </c>
      <c r="F7" s="378" t="s">
        <v>9</v>
      </c>
      <c r="G7" s="377" t="s">
        <v>9</v>
      </c>
      <c r="H7" s="378" t="s">
        <v>9</v>
      </c>
      <c r="I7" s="377" t="s">
        <v>9</v>
      </c>
      <c r="J7" s="378" t="s">
        <v>9</v>
      </c>
      <c r="K7" s="377" t="s">
        <v>9</v>
      </c>
      <c r="L7" s="378" t="s">
        <v>9</v>
      </c>
      <c r="M7" s="377" t="s">
        <v>9</v>
      </c>
      <c r="N7" s="378" t="s">
        <v>9</v>
      </c>
      <c r="O7" s="377" t="s">
        <v>9</v>
      </c>
      <c r="P7" s="378" t="s">
        <v>9</v>
      </c>
      <c r="Q7" s="377" t="s">
        <v>9</v>
      </c>
      <c r="R7" s="378" t="s">
        <v>9</v>
      </c>
    </row>
    <row r="8" spans="1:18" ht="12.75" customHeight="1" thickTop="1">
      <c r="A8" s="28" t="str">
        <f>'t1'!A6</f>
        <v>DIRIGENTE SCOLASTICO</v>
      </c>
      <c r="B8" s="291" t="str">
        <f>'t1'!B6</f>
        <v>0D0158</v>
      </c>
      <c r="C8" s="362"/>
      <c r="D8" s="363"/>
      <c r="E8" s="362"/>
      <c r="F8" s="363"/>
      <c r="G8" s="362"/>
      <c r="H8" s="363"/>
      <c r="I8" s="362"/>
      <c r="J8" s="363"/>
      <c r="K8" s="362"/>
      <c r="L8" s="363"/>
      <c r="M8" s="362"/>
      <c r="N8" s="363"/>
      <c r="O8" s="362"/>
      <c r="P8" s="363"/>
      <c r="Q8" s="652">
        <f>SUM(C8,E8,G8,I8,K8,M8,O8)</f>
        <v>0</v>
      </c>
      <c r="R8" s="653">
        <f>SUM(D8,F8,H8,J8,L8,N8,P8)</f>
        <v>0</v>
      </c>
    </row>
    <row r="9" spans="1:18" ht="12.75" customHeight="1">
      <c r="A9" s="196" t="str">
        <f>'t1'!A7</f>
        <v>EX PRESIDI/RUOLO AD ESAURIMENTO</v>
      </c>
      <c r="B9" s="281" t="str">
        <f>'t1'!B7</f>
        <v>0D0E58</v>
      </c>
      <c r="C9" s="364"/>
      <c r="D9" s="365"/>
      <c r="E9" s="364"/>
      <c r="F9" s="365"/>
      <c r="G9" s="364"/>
      <c r="H9" s="365"/>
      <c r="I9" s="364"/>
      <c r="J9" s="365"/>
      <c r="K9" s="364"/>
      <c r="L9" s="365"/>
      <c r="M9" s="364"/>
      <c r="N9" s="365"/>
      <c r="O9" s="364"/>
      <c r="P9" s="365"/>
      <c r="Q9" s="650">
        <f aca="true" t="shared" si="0" ref="Q9:Q72">SUM(C9,E9,G9,I9,K9,M9,O9)</f>
        <v>0</v>
      </c>
      <c r="R9" s="654">
        <f aca="true" t="shared" si="1" ref="R9:R72">SUM(D9,F9,H9,J9,L9,N9,P9)</f>
        <v>0</v>
      </c>
    </row>
    <row r="10" spans="1:18" ht="12.75" customHeight="1">
      <c r="A10" s="196" t="str">
        <f>'t1'!A8</f>
        <v>DOC. LAUR. IST. SEC. II GRADO</v>
      </c>
      <c r="B10" s="281" t="str">
        <f>'t1'!B8</f>
        <v>016132</v>
      </c>
      <c r="C10" s="364"/>
      <c r="D10" s="365"/>
      <c r="E10" s="364"/>
      <c r="F10" s="365"/>
      <c r="G10" s="364"/>
      <c r="H10" s="365"/>
      <c r="I10" s="364"/>
      <c r="J10" s="365"/>
      <c r="K10" s="364"/>
      <c r="L10" s="365"/>
      <c r="M10" s="364"/>
      <c r="N10" s="365"/>
      <c r="O10" s="364"/>
      <c r="P10" s="365"/>
      <c r="Q10" s="650">
        <f t="shared" si="0"/>
        <v>0</v>
      </c>
      <c r="R10" s="654">
        <f t="shared" si="1"/>
        <v>0</v>
      </c>
    </row>
    <row r="11" spans="1:18" ht="12.75" customHeight="1">
      <c r="A11" s="196" t="str">
        <f>'t1'!A9</f>
        <v>DOC. LAUR. SOST. IST.SEC. II GRADO</v>
      </c>
      <c r="B11" s="281" t="str">
        <f>'t1'!B9</f>
        <v>016630</v>
      </c>
      <c r="C11" s="364"/>
      <c r="D11" s="365"/>
      <c r="E11" s="364"/>
      <c r="F11" s="365"/>
      <c r="G11" s="364"/>
      <c r="H11" s="365"/>
      <c r="I11" s="364"/>
      <c r="J11" s="365"/>
      <c r="K11" s="364"/>
      <c r="L11" s="365"/>
      <c r="M11" s="364"/>
      <c r="N11" s="365"/>
      <c r="O11" s="364"/>
      <c r="P11" s="365"/>
      <c r="Q11" s="650">
        <f t="shared" si="0"/>
        <v>0</v>
      </c>
      <c r="R11" s="654">
        <f t="shared" si="1"/>
        <v>0</v>
      </c>
    </row>
    <row r="12" spans="1:18" ht="12.75" customHeight="1">
      <c r="A12" s="196" t="str">
        <f>'t1'!A10</f>
        <v>DOC. SCUOLA MEDIA ED EQUIP.</v>
      </c>
      <c r="B12" s="281" t="str">
        <f>'t1'!B10</f>
        <v>016135</v>
      </c>
      <c r="C12" s="364"/>
      <c r="D12" s="365"/>
      <c r="E12" s="364"/>
      <c r="F12" s="365"/>
      <c r="G12" s="364"/>
      <c r="H12" s="365"/>
      <c r="I12" s="364"/>
      <c r="J12" s="365"/>
      <c r="K12" s="364"/>
      <c r="L12" s="365"/>
      <c r="M12" s="364"/>
      <c r="N12" s="365"/>
      <c r="O12" s="364"/>
      <c r="P12" s="365"/>
      <c r="Q12" s="650">
        <f t="shared" si="0"/>
        <v>0</v>
      </c>
      <c r="R12" s="654">
        <f t="shared" si="1"/>
        <v>0</v>
      </c>
    </row>
    <row r="13" spans="1:18" ht="12.75" customHeight="1">
      <c r="A13" s="196" t="str">
        <f>'t1'!A11</f>
        <v>DOC. LAUR. SOST. SCUOLA MEDIA</v>
      </c>
      <c r="B13" s="281" t="str">
        <f>'t1'!B11</f>
        <v>016638</v>
      </c>
      <c r="C13" s="364"/>
      <c r="D13" s="365"/>
      <c r="E13" s="364"/>
      <c r="F13" s="365"/>
      <c r="G13" s="364"/>
      <c r="H13" s="365"/>
      <c r="I13" s="364"/>
      <c r="J13" s="365"/>
      <c r="K13" s="364"/>
      <c r="L13" s="365"/>
      <c r="M13" s="364"/>
      <c r="N13" s="365"/>
      <c r="O13" s="364"/>
      <c r="P13" s="365"/>
      <c r="Q13" s="650">
        <f t="shared" si="0"/>
        <v>0</v>
      </c>
      <c r="R13" s="654">
        <f t="shared" si="1"/>
        <v>0</v>
      </c>
    </row>
    <row r="14" spans="1:18" ht="12.75" customHeight="1">
      <c r="A14" s="196" t="str">
        <f>'t1'!A12</f>
        <v>INS. SC. ELEMENTARE ED EQUIP.</v>
      </c>
      <c r="B14" s="281" t="str">
        <f>'t1'!B12</f>
        <v>014154</v>
      </c>
      <c r="C14" s="364"/>
      <c r="D14" s="365"/>
      <c r="E14" s="364"/>
      <c r="F14" s="365"/>
      <c r="G14" s="364"/>
      <c r="H14" s="365"/>
      <c r="I14" s="364"/>
      <c r="J14" s="365"/>
      <c r="K14" s="364"/>
      <c r="L14" s="365"/>
      <c r="M14" s="364"/>
      <c r="N14" s="365"/>
      <c r="O14" s="364"/>
      <c r="P14" s="365"/>
      <c r="Q14" s="650">
        <f t="shared" si="0"/>
        <v>0</v>
      </c>
      <c r="R14" s="654">
        <f t="shared" si="1"/>
        <v>0</v>
      </c>
    </row>
    <row r="15" spans="1:18" ht="12.75" customHeight="1">
      <c r="A15" s="196" t="str">
        <f>'t1'!A13</f>
        <v>DOC. DIPL. SOST. SCUOLA ELEMENTARE</v>
      </c>
      <c r="B15" s="281" t="str">
        <f>'t1'!B13</f>
        <v>014634</v>
      </c>
      <c r="C15" s="364"/>
      <c r="D15" s="365"/>
      <c r="E15" s="364"/>
      <c r="F15" s="365"/>
      <c r="G15" s="364"/>
      <c r="H15" s="365"/>
      <c r="I15" s="364"/>
      <c r="J15" s="365"/>
      <c r="K15" s="364"/>
      <c r="L15" s="365"/>
      <c r="M15" s="364"/>
      <c r="N15" s="365"/>
      <c r="O15" s="364"/>
      <c r="P15" s="365"/>
      <c r="Q15" s="650">
        <f t="shared" si="0"/>
        <v>0</v>
      </c>
      <c r="R15" s="654">
        <f t="shared" si="1"/>
        <v>0</v>
      </c>
    </row>
    <row r="16" spans="1:18" ht="12.75" customHeight="1">
      <c r="A16" s="196" t="str">
        <f>'t1'!A14</f>
        <v>INS. SCUOLA MATERNA</v>
      </c>
      <c r="B16" s="281" t="str">
        <f>'t1'!B14</f>
        <v>014155</v>
      </c>
      <c r="C16" s="364"/>
      <c r="D16" s="365"/>
      <c r="E16" s="364"/>
      <c r="F16" s="365"/>
      <c r="G16" s="364"/>
      <c r="H16" s="365"/>
      <c r="I16" s="364"/>
      <c r="J16" s="365"/>
      <c r="K16" s="364"/>
      <c r="L16" s="365"/>
      <c r="M16" s="364"/>
      <c r="N16" s="365"/>
      <c r="O16" s="364"/>
      <c r="P16" s="365"/>
      <c r="Q16" s="650">
        <f t="shared" si="0"/>
        <v>0</v>
      </c>
      <c r="R16" s="654">
        <f t="shared" si="1"/>
        <v>0</v>
      </c>
    </row>
    <row r="17" spans="1:18" ht="12.75" customHeight="1">
      <c r="A17" s="196" t="str">
        <f>'t1'!A15</f>
        <v>DOC. DIPL. SOST. SCUOLA MATERNA</v>
      </c>
      <c r="B17" s="281" t="str">
        <f>'t1'!B15</f>
        <v>014714</v>
      </c>
      <c r="C17" s="364"/>
      <c r="D17" s="365"/>
      <c r="E17" s="364"/>
      <c r="F17" s="365"/>
      <c r="G17" s="364"/>
      <c r="H17" s="365"/>
      <c r="I17" s="364"/>
      <c r="J17" s="365"/>
      <c r="K17" s="364"/>
      <c r="L17" s="365"/>
      <c r="M17" s="364"/>
      <c r="N17" s="365"/>
      <c r="O17" s="364"/>
      <c r="P17" s="365"/>
      <c r="Q17" s="650">
        <f t="shared" si="0"/>
        <v>0</v>
      </c>
      <c r="R17" s="654">
        <f t="shared" si="1"/>
        <v>0</v>
      </c>
    </row>
    <row r="18" spans="1:18" ht="12.75" customHeight="1">
      <c r="A18" s="196" t="str">
        <f>'t1'!A16</f>
        <v>INS. DIPL. ISTIT. II GRADO</v>
      </c>
      <c r="B18" s="281" t="str">
        <f>'t1'!B16</f>
        <v>014143</v>
      </c>
      <c r="C18" s="364"/>
      <c r="D18" s="365"/>
      <c r="E18" s="364"/>
      <c r="F18" s="365"/>
      <c r="G18" s="364"/>
      <c r="H18" s="365"/>
      <c r="I18" s="364"/>
      <c r="J18" s="365"/>
      <c r="K18" s="364"/>
      <c r="L18" s="365"/>
      <c r="M18" s="364"/>
      <c r="N18" s="365"/>
      <c r="O18" s="364"/>
      <c r="P18" s="365"/>
      <c r="Q18" s="650">
        <f t="shared" si="0"/>
        <v>0</v>
      </c>
      <c r="R18" s="654">
        <f t="shared" si="1"/>
        <v>0</v>
      </c>
    </row>
    <row r="19" spans="1:18" ht="12.75" customHeight="1">
      <c r="A19" s="196" t="str">
        <f>'t1'!A17</f>
        <v>DOC. DIPL. SOST. IST. SEC. II GRADO</v>
      </c>
      <c r="B19" s="281" t="str">
        <f>'t1'!B17</f>
        <v>014656</v>
      </c>
      <c r="C19" s="364"/>
      <c r="D19" s="365"/>
      <c r="E19" s="364"/>
      <c r="F19" s="365"/>
      <c r="G19" s="364"/>
      <c r="H19" s="365"/>
      <c r="I19" s="364"/>
      <c r="J19" s="365"/>
      <c r="K19" s="364"/>
      <c r="L19" s="365"/>
      <c r="M19" s="364"/>
      <c r="N19" s="365"/>
      <c r="O19" s="364"/>
      <c r="P19" s="365"/>
      <c r="Q19" s="650">
        <f t="shared" si="0"/>
        <v>0</v>
      </c>
      <c r="R19" s="654">
        <f t="shared" si="1"/>
        <v>0</v>
      </c>
    </row>
    <row r="20" spans="1:18" ht="12.75" customHeight="1">
      <c r="A20" s="196" t="str">
        <f>'t1'!A18</f>
        <v>PERSONALE EDUCATIVO</v>
      </c>
      <c r="B20" s="281" t="str">
        <f>'t1'!B18</f>
        <v>014646</v>
      </c>
      <c r="C20" s="364"/>
      <c r="D20" s="365"/>
      <c r="E20" s="364"/>
      <c r="F20" s="365"/>
      <c r="G20" s="364"/>
      <c r="H20" s="365"/>
      <c r="I20" s="364"/>
      <c r="J20" s="365"/>
      <c r="K20" s="364"/>
      <c r="L20" s="365"/>
      <c r="M20" s="364"/>
      <c r="N20" s="365"/>
      <c r="O20" s="364"/>
      <c r="P20" s="365"/>
      <c r="Q20" s="650">
        <f t="shared" si="0"/>
        <v>0</v>
      </c>
      <c r="R20" s="654">
        <f t="shared" si="1"/>
        <v>0</v>
      </c>
    </row>
    <row r="21" spans="1:18" ht="12.75" customHeight="1">
      <c r="A21" s="196" t="str">
        <f>'t1'!A19</f>
        <v>DIR. SERV. GEN. ED AMM.</v>
      </c>
      <c r="B21" s="281" t="str">
        <f>'t1'!B19</f>
        <v>013159</v>
      </c>
      <c r="C21" s="364"/>
      <c r="D21" s="365"/>
      <c r="E21" s="364"/>
      <c r="F21" s="365"/>
      <c r="G21" s="364"/>
      <c r="H21" s="365"/>
      <c r="I21" s="364"/>
      <c r="J21" s="365"/>
      <c r="K21" s="364"/>
      <c r="L21" s="365"/>
      <c r="M21" s="364"/>
      <c r="N21" s="365"/>
      <c r="O21" s="364"/>
      <c r="P21" s="365"/>
      <c r="Q21" s="650">
        <f t="shared" si="0"/>
        <v>0</v>
      </c>
      <c r="R21" s="654">
        <f t="shared" si="1"/>
        <v>0</v>
      </c>
    </row>
    <row r="22" spans="1:18" ht="12.75" customHeight="1">
      <c r="A22" s="196" t="str">
        <f>'t1'!A20</f>
        <v>COORDINATORE AMMINISTRATIVO</v>
      </c>
      <c r="B22" s="281" t="str">
        <f>'t1'!B20</f>
        <v>013498</v>
      </c>
      <c r="C22" s="364"/>
      <c r="D22" s="365"/>
      <c r="E22" s="364"/>
      <c r="F22" s="365"/>
      <c r="G22" s="364"/>
      <c r="H22" s="365"/>
      <c r="I22" s="364"/>
      <c r="J22" s="365"/>
      <c r="K22" s="364"/>
      <c r="L22" s="365"/>
      <c r="M22" s="364"/>
      <c r="N22" s="365"/>
      <c r="O22" s="364"/>
      <c r="P22" s="365"/>
      <c r="Q22" s="650">
        <f t="shared" si="0"/>
        <v>0</v>
      </c>
      <c r="R22" s="654">
        <f t="shared" si="1"/>
        <v>0</v>
      </c>
    </row>
    <row r="23" spans="1:18" ht="12.75" customHeight="1">
      <c r="A23" s="196" t="str">
        <f>'t1'!A21</f>
        <v>COORDINATORE TECNICO</v>
      </c>
      <c r="B23" s="281" t="str">
        <f>'t1'!B21</f>
        <v>013499</v>
      </c>
      <c r="C23" s="364"/>
      <c r="D23" s="365"/>
      <c r="E23" s="364"/>
      <c r="F23" s="365"/>
      <c r="G23" s="364"/>
      <c r="H23" s="365"/>
      <c r="I23" s="364"/>
      <c r="J23" s="365"/>
      <c r="K23" s="364"/>
      <c r="L23" s="365"/>
      <c r="M23" s="364"/>
      <c r="N23" s="365"/>
      <c r="O23" s="364"/>
      <c r="P23" s="365"/>
      <c r="Q23" s="650">
        <f t="shared" si="0"/>
        <v>0</v>
      </c>
      <c r="R23" s="654">
        <f t="shared" si="1"/>
        <v>0</v>
      </c>
    </row>
    <row r="24" spans="1:18" ht="12.75" customHeight="1">
      <c r="A24" s="196" t="str">
        <f>'t1'!A22</f>
        <v>ASSISTENTE AMMINISTRATIVO</v>
      </c>
      <c r="B24" s="281" t="str">
        <f>'t1'!B22</f>
        <v>012117</v>
      </c>
      <c r="C24" s="364"/>
      <c r="D24" s="365"/>
      <c r="E24" s="364"/>
      <c r="F24" s="365"/>
      <c r="G24" s="364"/>
      <c r="H24" s="365"/>
      <c r="I24" s="364"/>
      <c r="J24" s="365"/>
      <c r="K24" s="364"/>
      <c r="L24" s="365"/>
      <c r="M24" s="364"/>
      <c r="N24" s="365"/>
      <c r="O24" s="364"/>
      <c r="P24" s="365"/>
      <c r="Q24" s="650">
        <f t="shared" si="0"/>
        <v>0</v>
      </c>
      <c r="R24" s="654">
        <f t="shared" si="1"/>
        <v>0</v>
      </c>
    </row>
    <row r="25" spans="1:18" ht="12.75" customHeight="1">
      <c r="A25" s="196" t="str">
        <f>'t1'!A23</f>
        <v>ASSISTENTE TECNICO</v>
      </c>
      <c r="B25" s="281" t="str">
        <f>'t1'!B23</f>
        <v>012119</v>
      </c>
      <c r="C25" s="364"/>
      <c r="D25" s="365"/>
      <c r="E25" s="364"/>
      <c r="F25" s="365"/>
      <c r="G25" s="364"/>
      <c r="H25" s="365"/>
      <c r="I25" s="364"/>
      <c r="J25" s="365"/>
      <c r="K25" s="364"/>
      <c r="L25" s="365"/>
      <c r="M25" s="364"/>
      <c r="N25" s="365"/>
      <c r="O25" s="364"/>
      <c r="P25" s="365"/>
      <c r="Q25" s="650">
        <f t="shared" si="0"/>
        <v>0</v>
      </c>
      <c r="R25" s="654">
        <f t="shared" si="1"/>
        <v>0</v>
      </c>
    </row>
    <row r="26" spans="1:18" ht="12.75" customHeight="1">
      <c r="A26" s="196" t="str">
        <f>'t1'!A24</f>
        <v>CUOCO/INFERMIERE/GUARDAROBIERE</v>
      </c>
      <c r="B26" s="281" t="str">
        <f>'t1'!B24</f>
        <v>012125</v>
      </c>
      <c r="C26" s="364"/>
      <c r="D26" s="365"/>
      <c r="E26" s="364"/>
      <c r="F26" s="365"/>
      <c r="G26" s="364"/>
      <c r="H26" s="365"/>
      <c r="I26" s="364"/>
      <c r="J26" s="365"/>
      <c r="K26" s="364"/>
      <c r="L26" s="365"/>
      <c r="M26" s="364"/>
      <c r="N26" s="365"/>
      <c r="O26" s="364"/>
      <c r="P26" s="365"/>
      <c r="Q26" s="650">
        <f t="shared" si="0"/>
        <v>0</v>
      </c>
      <c r="R26" s="654">
        <f t="shared" si="1"/>
        <v>0</v>
      </c>
    </row>
    <row r="27" spans="1:18" ht="12.75" customHeight="1">
      <c r="A27" s="196" t="str">
        <f>'t1'!A25</f>
        <v>COLLABORATORE SCOLASTICO DEI SERVIZI/ADDETTO ALLE AZIENDE AGRARIE</v>
      </c>
      <c r="B27" s="281" t="str">
        <f>'t1'!B25</f>
        <v>098701</v>
      </c>
      <c r="C27" s="364"/>
      <c r="D27" s="365"/>
      <c r="E27" s="364"/>
      <c r="F27" s="365"/>
      <c r="G27" s="364"/>
      <c r="H27" s="365"/>
      <c r="I27" s="364"/>
      <c r="J27" s="365"/>
      <c r="K27" s="364"/>
      <c r="L27" s="365"/>
      <c r="M27" s="364"/>
      <c r="N27" s="365"/>
      <c r="O27" s="364"/>
      <c r="P27" s="365"/>
      <c r="Q27" s="650">
        <f t="shared" si="0"/>
        <v>0</v>
      </c>
      <c r="R27" s="654">
        <f t="shared" si="1"/>
        <v>0</v>
      </c>
    </row>
    <row r="28" spans="1:18" ht="12.75" customHeight="1">
      <c r="A28" s="196" t="str">
        <f>'t1'!A26</f>
        <v>COLLABORATORE SCOLASTICO</v>
      </c>
      <c r="B28" s="281" t="str">
        <f>'t1'!B26</f>
        <v>011121</v>
      </c>
      <c r="C28" s="364"/>
      <c r="D28" s="365"/>
      <c r="E28" s="364"/>
      <c r="F28" s="365"/>
      <c r="G28" s="364"/>
      <c r="H28" s="365"/>
      <c r="I28" s="364"/>
      <c r="J28" s="365"/>
      <c r="K28" s="364"/>
      <c r="L28" s="365"/>
      <c r="M28" s="364"/>
      <c r="N28" s="365"/>
      <c r="O28" s="364"/>
      <c r="P28" s="365"/>
      <c r="Q28" s="650">
        <f t="shared" si="0"/>
        <v>0</v>
      </c>
      <c r="R28" s="654">
        <f t="shared" si="1"/>
        <v>0</v>
      </c>
    </row>
    <row r="29" spans="1:18" ht="12.75" customHeight="1">
      <c r="A29" s="196" t="str">
        <f>'t1'!A27</f>
        <v>DOC.RELIG. SCUOLA SECOND.</v>
      </c>
      <c r="B29" s="281" t="str">
        <f>'t1'!B27</f>
        <v>016139</v>
      </c>
      <c r="C29" s="364"/>
      <c r="D29" s="365"/>
      <c r="E29" s="364"/>
      <c r="F29" s="365"/>
      <c r="G29" s="364"/>
      <c r="H29" s="365"/>
      <c r="I29" s="364"/>
      <c r="J29" s="365"/>
      <c r="K29" s="364"/>
      <c r="L29" s="365"/>
      <c r="M29" s="364"/>
      <c r="N29" s="365"/>
      <c r="O29" s="364"/>
      <c r="P29" s="365"/>
      <c r="Q29" s="650">
        <f t="shared" si="0"/>
        <v>0</v>
      </c>
      <c r="R29" s="654">
        <f t="shared" si="1"/>
        <v>0</v>
      </c>
    </row>
    <row r="30" spans="1:18" ht="12.75" customHeight="1">
      <c r="A30" s="196" t="str">
        <f>'t1'!A28</f>
        <v>DOC.RELIG. SCUOLA EL. MAT.</v>
      </c>
      <c r="B30" s="281" t="str">
        <f>'t1'!B28</f>
        <v>014138</v>
      </c>
      <c r="C30" s="364"/>
      <c r="D30" s="365"/>
      <c r="E30" s="364"/>
      <c r="F30" s="365"/>
      <c r="G30" s="364"/>
      <c r="H30" s="365"/>
      <c r="I30" s="364"/>
      <c r="J30" s="365"/>
      <c r="K30" s="364"/>
      <c r="L30" s="365"/>
      <c r="M30" s="364"/>
      <c r="N30" s="365"/>
      <c r="O30" s="364"/>
      <c r="P30" s="365"/>
      <c r="Q30" s="650">
        <f t="shared" si="0"/>
        <v>0</v>
      </c>
      <c r="R30" s="654">
        <f t="shared" si="1"/>
        <v>0</v>
      </c>
    </row>
    <row r="31" spans="1:18" ht="12.75" customHeight="1">
      <c r="A31" s="196" t="str">
        <f>'t1'!A29</f>
        <v>DOC. LAUR. IST. SEC. II GRADO TEMPO DETERM. ANNUALE</v>
      </c>
      <c r="B31" s="281" t="str">
        <f>'t1'!B29</f>
        <v>016134</v>
      </c>
      <c r="C31" s="364"/>
      <c r="D31" s="365"/>
      <c r="E31" s="364"/>
      <c r="F31" s="365"/>
      <c r="G31" s="364"/>
      <c r="H31" s="365"/>
      <c r="I31" s="364"/>
      <c r="J31" s="365"/>
      <c r="K31" s="364"/>
      <c r="L31" s="365"/>
      <c r="M31" s="364"/>
      <c r="N31" s="365"/>
      <c r="O31" s="364"/>
      <c r="P31" s="365"/>
      <c r="Q31" s="650">
        <f t="shared" si="0"/>
        <v>0</v>
      </c>
      <c r="R31" s="654">
        <f t="shared" si="1"/>
        <v>0</v>
      </c>
    </row>
    <row r="32" spans="1:18" ht="12.75" customHeight="1">
      <c r="A32" s="196" t="str">
        <f>'t1'!A30</f>
        <v>DOC. LAUR. SOST. IST.SEC. II GRADO T. DETER.ANNUALE</v>
      </c>
      <c r="B32" s="281" t="str">
        <f>'t1'!B30</f>
        <v>016631</v>
      </c>
      <c r="C32" s="364"/>
      <c r="D32" s="365"/>
      <c r="E32" s="364"/>
      <c r="F32" s="365"/>
      <c r="G32" s="364"/>
      <c r="H32" s="365"/>
      <c r="I32" s="364"/>
      <c r="J32" s="365"/>
      <c r="K32" s="364"/>
      <c r="L32" s="365"/>
      <c r="M32" s="364"/>
      <c r="N32" s="365"/>
      <c r="O32" s="364"/>
      <c r="P32" s="365"/>
      <c r="Q32" s="650">
        <f t="shared" si="0"/>
        <v>0</v>
      </c>
      <c r="R32" s="654">
        <f t="shared" si="1"/>
        <v>0</v>
      </c>
    </row>
    <row r="33" spans="1:18" ht="12.75" customHeight="1">
      <c r="A33" s="196" t="str">
        <f>'t1'!A31</f>
        <v>DOC. SCUOLA MEDIA ED EQUIP. TEMPO DETERM. ANNUALE</v>
      </c>
      <c r="B33" s="281" t="str">
        <f>'t1'!B31</f>
        <v>016136</v>
      </c>
      <c r="C33" s="364"/>
      <c r="D33" s="365"/>
      <c r="E33" s="364"/>
      <c r="F33" s="365"/>
      <c r="G33" s="364"/>
      <c r="H33" s="365"/>
      <c r="I33" s="364"/>
      <c r="J33" s="365"/>
      <c r="K33" s="364"/>
      <c r="L33" s="365"/>
      <c r="M33" s="364"/>
      <c r="N33" s="365"/>
      <c r="O33" s="364"/>
      <c r="P33" s="365"/>
      <c r="Q33" s="650">
        <f t="shared" si="0"/>
        <v>0</v>
      </c>
      <c r="R33" s="654">
        <f t="shared" si="1"/>
        <v>0</v>
      </c>
    </row>
    <row r="34" spans="1:18" ht="12.75" customHeight="1">
      <c r="A34" s="196" t="str">
        <f>'t1'!A32</f>
        <v>DOC. LAUR. SOST. SCUOLA MEDIA T.DETER. ANNUALE</v>
      </c>
      <c r="B34" s="281" t="str">
        <f>'t1'!B32</f>
        <v>016639</v>
      </c>
      <c r="C34" s="364"/>
      <c r="D34" s="365"/>
      <c r="E34" s="364"/>
      <c r="F34" s="365"/>
      <c r="G34" s="364"/>
      <c r="H34" s="365"/>
      <c r="I34" s="364"/>
      <c r="J34" s="365"/>
      <c r="K34" s="364"/>
      <c r="L34" s="365"/>
      <c r="M34" s="364"/>
      <c r="N34" s="365"/>
      <c r="O34" s="364"/>
      <c r="P34" s="365"/>
      <c r="Q34" s="650">
        <f t="shared" si="0"/>
        <v>0</v>
      </c>
      <c r="R34" s="654">
        <f t="shared" si="1"/>
        <v>0</v>
      </c>
    </row>
    <row r="35" spans="1:18" ht="12.75" customHeight="1">
      <c r="A35" s="196" t="str">
        <f>'t1'!A33</f>
        <v>INS. SC. ELEMENTARE E EQUIP. TEMPO DETERM. ANNUALE</v>
      </c>
      <c r="B35" s="281" t="str">
        <f>'t1'!B33</f>
        <v>014152</v>
      </c>
      <c r="C35" s="364"/>
      <c r="D35" s="365"/>
      <c r="E35" s="364"/>
      <c r="F35" s="365"/>
      <c r="G35" s="364"/>
      <c r="H35" s="365"/>
      <c r="I35" s="364"/>
      <c r="J35" s="365"/>
      <c r="K35" s="364"/>
      <c r="L35" s="365"/>
      <c r="M35" s="364"/>
      <c r="N35" s="365"/>
      <c r="O35" s="364"/>
      <c r="P35" s="365"/>
      <c r="Q35" s="650">
        <f t="shared" si="0"/>
        <v>0</v>
      </c>
      <c r="R35" s="654">
        <f t="shared" si="1"/>
        <v>0</v>
      </c>
    </row>
    <row r="36" spans="1:18" ht="12.75" customHeight="1">
      <c r="A36" s="196" t="str">
        <f>'t1'!A34</f>
        <v>DOC. DIPL. SOST. SCUOLA ELEM. T. DETER. ANNUALE</v>
      </c>
      <c r="B36" s="281" t="str">
        <f>'t1'!B34</f>
        <v>014635</v>
      </c>
      <c r="C36" s="364"/>
      <c r="D36" s="365"/>
      <c r="E36" s="364"/>
      <c r="F36" s="365"/>
      <c r="G36" s="364"/>
      <c r="H36" s="365"/>
      <c r="I36" s="364"/>
      <c r="J36" s="365"/>
      <c r="K36" s="364"/>
      <c r="L36" s="365"/>
      <c r="M36" s="364"/>
      <c r="N36" s="365"/>
      <c r="O36" s="364"/>
      <c r="P36" s="365"/>
      <c r="Q36" s="650">
        <f t="shared" si="0"/>
        <v>0</v>
      </c>
      <c r="R36" s="654">
        <f t="shared" si="1"/>
        <v>0</v>
      </c>
    </row>
    <row r="37" spans="1:18" ht="12.75" customHeight="1">
      <c r="A37" s="196" t="str">
        <f>'t1'!A35</f>
        <v>INS. SCUOLA MATERNA TEMPO DETERM. ANNUALE</v>
      </c>
      <c r="B37" s="281" t="str">
        <f>'t1'!B35</f>
        <v>014156</v>
      </c>
      <c r="C37" s="364"/>
      <c r="D37" s="365"/>
      <c r="E37" s="364"/>
      <c r="F37" s="365"/>
      <c r="G37" s="364"/>
      <c r="H37" s="365"/>
      <c r="I37" s="364"/>
      <c r="J37" s="365"/>
      <c r="K37" s="364"/>
      <c r="L37" s="365"/>
      <c r="M37" s="364"/>
      <c r="N37" s="365"/>
      <c r="O37" s="364"/>
      <c r="P37" s="365"/>
      <c r="Q37" s="650">
        <f t="shared" si="0"/>
        <v>0</v>
      </c>
      <c r="R37" s="654">
        <f t="shared" si="1"/>
        <v>0</v>
      </c>
    </row>
    <row r="38" spans="1:18" ht="12.75" customHeight="1">
      <c r="A38" s="196" t="str">
        <f>'t1'!A36</f>
        <v>DOC. DIPL.SOST. SC. MATERNA T. DET. ANNUALE</v>
      </c>
      <c r="B38" s="281" t="str">
        <f>'t1'!B36</f>
        <v>014643</v>
      </c>
      <c r="C38" s="364"/>
      <c r="D38" s="365"/>
      <c r="E38" s="364"/>
      <c r="F38" s="365"/>
      <c r="G38" s="364"/>
      <c r="H38" s="365"/>
      <c r="I38" s="364"/>
      <c r="J38" s="365"/>
      <c r="K38" s="364"/>
      <c r="L38" s="365"/>
      <c r="M38" s="364"/>
      <c r="N38" s="365"/>
      <c r="O38" s="364"/>
      <c r="P38" s="365"/>
      <c r="Q38" s="650">
        <f t="shared" si="0"/>
        <v>0</v>
      </c>
      <c r="R38" s="654">
        <f t="shared" si="1"/>
        <v>0</v>
      </c>
    </row>
    <row r="39" spans="1:18" ht="12.75" customHeight="1">
      <c r="A39" s="196" t="str">
        <f>'t1'!A37</f>
        <v>INS. DIPL. ISTIT. II GRADO TEMPO DETERM. ANNUALE</v>
      </c>
      <c r="B39" s="281" t="str">
        <f>'t1'!B37</f>
        <v>014144</v>
      </c>
      <c r="C39" s="364"/>
      <c r="D39" s="365"/>
      <c r="E39" s="364"/>
      <c r="F39" s="365"/>
      <c r="G39" s="364"/>
      <c r="H39" s="365"/>
      <c r="I39" s="364"/>
      <c r="J39" s="365"/>
      <c r="K39" s="364"/>
      <c r="L39" s="365"/>
      <c r="M39" s="364"/>
      <c r="N39" s="365"/>
      <c r="O39" s="364"/>
      <c r="P39" s="365"/>
      <c r="Q39" s="650">
        <f t="shared" si="0"/>
        <v>0</v>
      </c>
      <c r="R39" s="654">
        <f t="shared" si="1"/>
        <v>0</v>
      </c>
    </row>
    <row r="40" spans="1:18" ht="12.75" customHeight="1">
      <c r="A40" s="196" t="str">
        <f>'t1'!A38</f>
        <v>DOC. DIPL. SOST.IST. SEC. II GRADO T. DET. ANNUALE</v>
      </c>
      <c r="B40" s="281" t="str">
        <f>'t1'!B38</f>
        <v>014657</v>
      </c>
      <c r="C40" s="364"/>
      <c r="D40" s="365"/>
      <c r="E40" s="364"/>
      <c r="F40" s="365"/>
      <c r="G40" s="364"/>
      <c r="H40" s="365"/>
      <c r="I40" s="364"/>
      <c r="J40" s="365"/>
      <c r="K40" s="364"/>
      <c r="L40" s="365"/>
      <c r="M40" s="364"/>
      <c r="N40" s="365"/>
      <c r="O40" s="364"/>
      <c r="P40" s="365"/>
      <c r="Q40" s="650">
        <f t="shared" si="0"/>
        <v>0</v>
      </c>
      <c r="R40" s="654">
        <f t="shared" si="1"/>
        <v>0</v>
      </c>
    </row>
    <row r="41" spans="1:18" ht="12.75" customHeight="1">
      <c r="A41" s="196" t="str">
        <f>'t1'!A39</f>
        <v>PERS. EDUCAT. T. DET. ANNUALE</v>
      </c>
      <c r="B41" s="281" t="str">
        <f>'t1'!B39</f>
        <v>014647</v>
      </c>
      <c r="C41" s="364"/>
      <c r="D41" s="365"/>
      <c r="E41" s="364"/>
      <c r="F41" s="365"/>
      <c r="G41" s="364"/>
      <c r="H41" s="365"/>
      <c r="I41" s="364"/>
      <c r="J41" s="365"/>
      <c r="K41" s="364"/>
      <c r="L41" s="365"/>
      <c r="M41" s="364"/>
      <c r="N41" s="365"/>
      <c r="O41" s="364"/>
      <c r="P41" s="365"/>
      <c r="Q41" s="650">
        <f t="shared" si="0"/>
        <v>0</v>
      </c>
      <c r="R41" s="654">
        <f t="shared" si="1"/>
        <v>0</v>
      </c>
    </row>
    <row r="42" spans="1:18" ht="12.75" customHeight="1">
      <c r="A42" s="196" t="str">
        <f>'t1'!A40</f>
        <v>DOC.RELIG. SCUOLA SECOND. T. D. CON CONTR. ANNUALE</v>
      </c>
      <c r="B42" s="281" t="str">
        <f>'t1'!B40</f>
        <v>016802</v>
      </c>
      <c r="C42" s="364"/>
      <c r="D42" s="365"/>
      <c r="E42" s="364"/>
      <c r="F42" s="365"/>
      <c r="G42" s="364"/>
      <c r="H42" s="365"/>
      <c r="I42" s="364"/>
      <c r="J42" s="365"/>
      <c r="K42" s="364"/>
      <c r="L42" s="365"/>
      <c r="M42" s="364"/>
      <c r="N42" s="365"/>
      <c r="O42" s="364"/>
      <c r="P42" s="365"/>
      <c r="Q42" s="650">
        <f t="shared" si="0"/>
        <v>0</v>
      </c>
      <c r="R42" s="654">
        <f t="shared" si="1"/>
        <v>0</v>
      </c>
    </row>
    <row r="43" spans="1:18" ht="12.75" customHeight="1">
      <c r="A43" s="196" t="str">
        <f>'t1'!A41</f>
        <v>DOC.RELIG. SCUOLA EL. MAT. T.D. CON CONTR. ANNUA ANNUALE</v>
      </c>
      <c r="B43" s="281" t="str">
        <f>'t1'!B41</f>
        <v>014803</v>
      </c>
      <c r="C43" s="364"/>
      <c r="D43" s="365"/>
      <c r="E43" s="364"/>
      <c r="F43" s="365"/>
      <c r="G43" s="364"/>
      <c r="H43" s="365"/>
      <c r="I43" s="364"/>
      <c r="J43" s="365"/>
      <c r="K43" s="364"/>
      <c r="L43" s="365"/>
      <c r="M43" s="364"/>
      <c r="N43" s="365"/>
      <c r="O43" s="364"/>
      <c r="P43" s="365"/>
      <c r="Q43" s="650">
        <f t="shared" si="0"/>
        <v>0</v>
      </c>
      <c r="R43" s="654">
        <f t="shared" si="1"/>
        <v>0</v>
      </c>
    </row>
    <row r="44" spans="1:18" ht="12.75" customHeight="1">
      <c r="A44" s="196" t="str">
        <f>'t1'!A42</f>
        <v>DIR. SERV. GEN. ED AMM.TEMPO DETER.</v>
      </c>
      <c r="B44" s="281" t="str">
        <f>'t1'!B42</f>
        <v>013160</v>
      </c>
      <c r="C44" s="364"/>
      <c r="D44" s="365"/>
      <c r="E44" s="364"/>
      <c r="F44" s="365"/>
      <c r="G44" s="364"/>
      <c r="H44" s="365"/>
      <c r="I44" s="364"/>
      <c r="J44" s="365"/>
      <c r="K44" s="364"/>
      <c r="L44" s="365"/>
      <c r="M44" s="364"/>
      <c r="N44" s="365"/>
      <c r="O44" s="364"/>
      <c r="P44" s="365"/>
      <c r="Q44" s="650">
        <f t="shared" si="0"/>
        <v>0</v>
      </c>
      <c r="R44" s="654">
        <f t="shared" si="1"/>
        <v>0</v>
      </c>
    </row>
    <row r="45" spans="1:18" ht="12.75" customHeight="1">
      <c r="A45" s="196" t="str">
        <f>'t1'!A43</f>
        <v>COORDINATORE AMMINISTRATIVO TEMPO DET. ANNUALE</v>
      </c>
      <c r="B45" s="281" t="str">
        <f>'t1'!B43</f>
        <v>013650</v>
      </c>
      <c r="C45" s="364"/>
      <c r="D45" s="365"/>
      <c r="E45" s="364"/>
      <c r="F45" s="365"/>
      <c r="G45" s="364"/>
      <c r="H45" s="365"/>
      <c r="I45" s="364"/>
      <c r="J45" s="365"/>
      <c r="K45" s="364"/>
      <c r="L45" s="365"/>
      <c r="M45" s="364"/>
      <c r="N45" s="365"/>
      <c r="O45" s="364"/>
      <c r="P45" s="365"/>
      <c r="Q45" s="650">
        <f t="shared" si="0"/>
        <v>0</v>
      </c>
      <c r="R45" s="654">
        <f t="shared" si="1"/>
        <v>0</v>
      </c>
    </row>
    <row r="46" spans="1:18" ht="12.75" customHeight="1">
      <c r="A46" s="196" t="str">
        <f>'t1'!A44</f>
        <v>COORDINATORE TECNICO TEMPO DET. ANNUALE</v>
      </c>
      <c r="B46" s="281" t="str">
        <f>'t1'!B44</f>
        <v>013653</v>
      </c>
      <c r="C46" s="364"/>
      <c r="D46" s="365"/>
      <c r="E46" s="364"/>
      <c r="F46" s="365"/>
      <c r="G46" s="364"/>
      <c r="H46" s="365"/>
      <c r="I46" s="364"/>
      <c r="J46" s="365"/>
      <c r="K46" s="364"/>
      <c r="L46" s="365"/>
      <c r="M46" s="364"/>
      <c r="N46" s="365"/>
      <c r="O46" s="364"/>
      <c r="P46" s="365"/>
      <c r="Q46" s="650">
        <f t="shared" si="0"/>
        <v>0</v>
      </c>
      <c r="R46" s="654">
        <f t="shared" si="1"/>
        <v>0</v>
      </c>
    </row>
    <row r="47" spans="1:18" ht="12.75" customHeight="1">
      <c r="A47" s="196" t="str">
        <f>'t1'!A45</f>
        <v>ASSISTENTE AMM.VO TEMPO DET. ANNUALE</v>
      </c>
      <c r="B47" s="281" t="str">
        <f>'t1'!B45</f>
        <v>012118</v>
      </c>
      <c r="C47" s="364"/>
      <c r="D47" s="365"/>
      <c r="E47" s="364"/>
      <c r="F47" s="365"/>
      <c r="G47" s="364"/>
      <c r="H47" s="365"/>
      <c r="I47" s="364"/>
      <c r="J47" s="365"/>
      <c r="K47" s="364"/>
      <c r="L47" s="365"/>
      <c r="M47" s="364"/>
      <c r="N47" s="365"/>
      <c r="O47" s="364"/>
      <c r="P47" s="365"/>
      <c r="Q47" s="650">
        <f t="shared" si="0"/>
        <v>0</v>
      </c>
      <c r="R47" s="654">
        <f t="shared" si="1"/>
        <v>0</v>
      </c>
    </row>
    <row r="48" spans="1:18" ht="12.75" customHeight="1">
      <c r="A48" s="196" t="str">
        <f>'t1'!A46</f>
        <v>ASSISTENTE TECN. TEMPO DET. ANNUALE</v>
      </c>
      <c r="B48" s="281" t="str">
        <f>'t1'!B46</f>
        <v>012120</v>
      </c>
      <c r="C48" s="364"/>
      <c r="D48" s="365"/>
      <c r="E48" s="364"/>
      <c r="F48" s="365"/>
      <c r="G48" s="364"/>
      <c r="H48" s="365"/>
      <c r="I48" s="364"/>
      <c r="J48" s="365"/>
      <c r="K48" s="364"/>
      <c r="L48" s="365"/>
      <c r="M48" s="364"/>
      <c r="N48" s="365"/>
      <c r="O48" s="364"/>
      <c r="P48" s="365"/>
      <c r="Q48" s="650">
        <f t="shared" si="0"/>
        <v>0</v>
      </c>
      <c r="R48" s="654">
        <f t="shared" si="1"/>
        <v>0</v>
      </c>
    </row>
    <row r="49" spans="1:18" ht="12.75" customHeight="1">
      <c r="A49" s="196" t="str">
        <f>'t1'!A47</f>
        <v>CUOCO/INFERMIERE/GUARDAROBIERE TEMPO DETERM.ANNUALE</v>
      </c>
      <c r="B49" s="281" t="str">
        <f>'t1'!B47</f>
        <v>012126</v>
      </c>
      <c r="C49" s="364"/>
      <c r="D49" s="365"/>
      <c r="E49" s="364"/>
      <c r="F49" s="365"/>
      <c r="G49" s="364"/>
      <c r="H49" s="365"/>
      <c r="I49" s="364"/>
      <c r="J49" s="365"/>
      <c r="K49" s="364"/>
      <c r="L49" s="365"/>
      <c r="M49" s="364"/>
      <c r="N49" s="365"/>
      <c r="O49" s="364"/>
      <c r="P49" s="365"/>
      <c r="Q49" s="650">
        <f t="shared" si="0"/>
        <v>0</v>
      </c>
      <c r="R49" s="654">
        <f t="shared" si="1"/>
        <v>0</v>
      </c>
    </row>
    <row r="50" spans="1:18" ht="12.75" customHeight="1">
      <c r="A50" s="196" t="str">
        <f>'t1'!A48</f>
        <v>COLLABORATORE SCOLASTICO DEI SERVIZI/ADDETTO AZ.AGRARIE TEMPO DET.ANNUALE</v>
      </c>
      <c r="B50" s="281" t="str">
        <f>'t1'!B48</f>
        <v>098708</v>
      </c>
      <c r="C50" s="364"/>
      <c r="D50" s="365"/>
      <c r="E50" s="364"/>
      <c r="F50" s="365"/>
      <c r="G50" s="364"/>
      <c r="H50" s="365"/>
      <c r="I50" s="364"/>
      <c r="J50" s="365"/>
      <c r="K50" s="364"/>
      <c r="L50" s="365"/>
      <c r="M50" s="364"/>
      <c r="N50" s="365"/>
      <c r="O50" s="364"/>
      <c r="P50" s="365"/>
      <c r="Q50" s="650">
        <f t="shared" si="0"/>
        <v>0</v>
      </c>
      <c r="R50" s="654">
        <f t="shared" si="1"/>
        <v>0</v>
      </c>
    </row>
    <row r="51" spans="1:18" ht="12.75" customHeight="1">
      <c r="A51" s="196" t="str">
        <f>'t1'!A49</f>
        <v>COLLABORATORE SCOLASTICO TEMPO DET.ANNUALE</v>
      </c>
      <c r="B51" s="281" t="str">
        <f>'t1'!B49</f>
        <v>011124</v>
      </c>
      <c r="C51" s="364"/>
      <c r="D51" s="365"/>
      <c r="E51" s="364"/>
      <c r="F51" s="365"/>
      <c r="G51" s="364"/>
      <c r="H51" s="365"/>
      <c r="I51" s="364"/>
      <c r="J51" s="365"/>
      <c r="K51" s="364"/>
      <c r="L51" s="365"/>
      <c r="M51" s="364"/>
      <c r="N51" s="365"/>
      <c r="O51" s="364"/>
      <c r="P51" s="365"/>
      <c r="Q51" s="650">
        <f t="shared" si="0"/>
        <v>0</v>
      </c>
      <c r="R51" s="654">
        <f t="shared" si="1"/>
        <v>0</v>
      </c>
    </row>
    <row r="52" spans="1:18" ht="12.75" customHeight="1">
      <c r="A52" s="196" t="str">
        <f>'t1'!A50</f>
        <v>DOC. LAUR. IST. SEC. II GRADO T. DETERM. NON ANNUALE</v>
      </c>
      <c r="B52" s="281" t="str">
        <f>'t1'!B50</f>
        <v>016133</v>
      </c>
      <c r="C52" s="364"/>
      <c r="D52" s="365"/>
      <c r="E52" s="364"/>
      <c r="F52" s="365"/>
      <c r="G52" s="364"/>
      <c r="H52" s="365"/>
      <c r="I52" s="364"/>
      <c r="J52" s="365"/>
      <c r="K52" s="364"/>
      <c r="L52" s="365"/>
      <c r="M52" s="364"/>
      <c r="N52" s="365"/>
      <c r="O52" s="364"/>
      <c r="P52" s="365"/>
      <c r="Q52" s="650">
        <f t="shared" si="0"/>
        <v>0</v>
      </c>
      <c r="R52" s="654">
        <f t="shared" si="1"/>
        <v>0</v>
      </c>
    </row>
    <row r="53" spans="1:18" ht="12.75" customHeight="1">
      <c r="A53" s="196" t="str">
        <f>'t1'!A51</f>
        <v>DOC. LAUR. SOST. IST. SEC. II GRADO T. DETER. NON ANNUALE</v>
      </c>
      <c r="B53" s="281" t="str">
        <f>'t1'!B51</f>
        <v>016632</v>
      </c>
      <c r="C53" s="364"/>
      <c r="D53" s="365"/>
      <c r="E53" s="364"/>
      <c r="F53" s="365"/>
      <c r="G53" s="364"/>
      <c r="H53" s="365"/>
      <c r="I53" s="364"/>
      <c r="J53" s="365"/>
      <c r="K53" s="364"/>
      <c r="L53" s="365"/>
      <c r="M53" s="364"/>
      <c r="N53" s="365"/>
      <c r="O53" s="364"/>
      <c r="P53" s="365"/>
      <c r="Q53" s="650">
        <f t="shared" si="0"/>
        <v>0</v>
      </c>
      <c r="R53" s="654">
        <f t="shared" si="1"/>
        <v>0</v>
      </c>
    </row>
    <row r="54" spans="1:18" ht="12.75" customHeight="1">
      <c r="A54" s="196" t="str">
        <f>'t1'!A52</f>
        <v>DOC. SCUOLA MEDIA ED EQUIP. TEMPO DETERM. NON ANNUALE</v>
      </c>
      <c r="B54" s="281" t="str">
        <f>'t1'!B52</f>
        <v>016137</v>
      </c>
      <c r="C54" s="364"/>
      <c r="D54" s="365"/>
      <c r="E54" s="364"/>
      <c r="F54" s="365"/>
      <c r="G54" s="364"/>
      <c r="H54" s="365"/>
      <c r="I54" s="364"/>
      <c r="J54" s="365"/>
      <c r="K54" s="364"/>
      <c r="L54" s="365"/>
      <c r="M54" s="364"/>
      <c r="N54" s="365"/>
      <c r="O54" s="364"/>
      <c r="P54" s="365"/>
      <c r="Q54" s="650">
        <f t="shared" si="0"/>
        <v>0</v>
      </c>
      <c r="R54" s="654">
        <f t="shared" si="1"/>
        <v>0</v>
      </c>
    </row>
    <row r="55" spans="1:18" ht="12.75" customHeight="1">
      <c r="A55" s="196" t="str">
        <f>'t1'!A53</f>
        <v>DOC. LAUR. SOST. SCUOLA MEDIA T.DETER. NON ANNUALE</v>
      </c>
      <c r="B55" s="281" t="str">
        <f>'t1'!B53</f>
        <v>016640</v>
      </c>
      <c r="C55" s="364"/>
      <c r="D55" s="365"/>
      <c r="E55" s="364"/>
      <c r="F55" s="365"/>
      <c r="G55" s="364"/>
      <c r="H55" s="365"/>
      <c r="I55" s="364"/>
      <c r="J55" s="365"/>
      <c r="K55" s="364"/>
      <c r="L55" s="365"/>
      <c r="M55" s="364"/>
      <c r="N55" s="365"/>
      <c r="O55" s="364"/>
      <c r="P55" s="365"/>
      <c r="Q55" s="650">
        <f t="shared" si="0"/>
        <v>0</v>
      </c>
      <c r="R55" s="654">
        <f t="shared" si="1"/>
        <v>0</v>
      </c>
    </row>
    <row r="56" spans="1:18" ht="12.75" customHeight="1">
      <c r="A56" s="196" t="str">
        <f>'t1'!A54</f>
        <v>INS. SC. ELEMENTARE E EQUIP. TEMPO DETERM. NON ANNUALE</v>
      </c>
      <c r="B56" s="281" t="str">
        <f>'t1'!B54</f>
        <v>014153</v>
      </c>
      <c r="C56" s="364"/>
      <c r="D56" s="365"/>
      <c r="E56" s="364"/>
      <c r="F56" s="365"/>
      <c r="G56" s="364"/>
      <c r="H56" s="365"/>
      <c r="I56" s="364"/>
      <c r="J56" s="365"/>
      <c r="K56" s="364"/>
      <c r="L56" s="365"/>
      <c r="M56" s="364"/>
      <c r="N56" s="365"/>
      <c r="O56" s="364"/>
      <c r="P56" s="365"/>
      <c r="Q56" s="650">
        <f t="shared" si="0"/>
        <v>0</v>
      </c>
      <c r="R56" s="654">
        <f t="shared" si="1"/>
        <v>0</v>
      </c>
    </row>
    <row r="57" spans="1:18" ht="12.75" customHeight="1">
      <c r="A57" s="196" t="str">
        <f>'t1'!A55</f>
        <v>DOC. DIPL. SOST SCUOLA ELEM. T. DETER. NON ANNUALE</v>
      </c>
      <c r="B57" s="281" t="str">
        <f>'t1'!B55</f>
        <v>014636</v>
      </c>
      <c r="C57" s="364"/>
      <c r="D57" s="365"/>
      <c r="E57" s="364"/>
      <c r="F57" s="365"/>
      <c r="G57" s="364"/>
      <c r="H57" s="365"/>
      <c r="I57" s="364"/>
      <c r="J57" s="365"/>
      <c r="K57" s="364"/>
      <c r="L57" s="365"/>
      <c r="M57" s="364"/>
      <c r="N57" s="365"/>
      <c r="O57" s="364"/>
      <c r="P57" s="365"/>
      <c r="Q57" s="650">
        <f t="shared" si="0"/>
        <v>0</v>
      </c>
      <c r="R57" s="654">
        <f t="shared" si="1"/>
        <v>0</v>
      </c>
    </row>
    <row r="58" spans="1:18" ht="12.75" customHeight="1">
      <c r="A58" s="196" t="str">
        <f>'t1'!A56</f>
        <v>INS. SCUOLA MATERNA TEMPO DETERM. NON ANNUALE</v>
      </c>
      <c r="B58" s="281" t="str">
        <f>'t1'!B56</f>
        <v>014157</v>
      </c>
      <c r="C58" s="364"/>
      <c r="D58" s="365"/>
      <c r="E58" s="364"/>
      <c r="F58" s="365"/>
      <c r="G58" s="364"/>
      <c r="H58" s="365"/>
      <c r="I58" s="364"/>
      <c r="J58" s="365"/>
      <c r="K58" s="364"/>
      <c r="L58" s="365"/>
      <c r="M58" s="364"/>
      <c r="N58" s="365"/>
      <c r="O58" s="364"/>
      <c r="P58" s="365"/>
      <c r="Q58" s="650">
        <f t="shared" si="0"/>
        <v>0</v>
      </c>
      <c r="R58" s="654">
        <f t="shared" si="1"/>
        <v>0</v>
      </c>
    </row>
    <row r="59" spans="1:18" ht="12.75" customHeight="1">
      <c r="A59" s="196" t="str">
        <f>'t1'!A57</f>
        <v>DOC.DIPL.SOST.SC. MATERNA T.DET. NON ANNUALE</v>
      </c>
      <c r="B59" s="281" t="str">
        <f>'t1'!B57</f>
        <v>014644</v>
      </c>
      <c r="C59" s="364"/>
      <c r="D59" s="365"/>
      <c r="E59" s="364"/>
      <c r="F59" s="365"/>
      <c r="G59" s="364"/>
      <c r="H59" s="365"/>
      <c r="I59" s="364"/>
      <c r="J59" s="365"/>
      <c r="K59" s="364"/>
      <c r="L59" s="365"/>
      <c r="M59" s="364"/>
      <c r="N59" s="365"/>
      <c r="O59" s="364"/>
      <c r="P59" s="365"/>
      <c r="Q59" s="650">
        <f t="shared" si="0"/>
        <v>0</v>
      </c>
      <c r="R59" s="654">
        <f t="shared" si="1"/>
        <v>0</v>
      </c>
    </row>
    <row r="60" spans="1:18" ht="12.75" customHeight="1">
      <c r="A60" s="196" t="str">
        <f>'t1'!A58</f>
        <v>INS. DIPL. ISTIT. II GRADO TEMPO DETERM. NON ANNUALE</v>
      </c>
      <c r="B60" s="281" t="str">
        <f>'t1'!B58</f>
        <v>014145</v>
      </c>
      <c r="C60" s="364"/>
      <c r="D60" s="365"/>
      <c r="E60" s="364"/>
      <c r="F60" s="365"/>
      <c r="G60" s="364"/>
      <c r="H60" s="365"/>
      <c r="I60" s="364"/>
      <c r="J60" s="365"/>
      <c r="K60" s="364"/>
      <c r="L60" s="365"/>
      <c r="M60" s="364"/>
      <c r="N60" s="365"/>
      <c r="O60" s="364"/>
      <c r="P60" s="365"/>
      <c r="Q60" s="650">
        <f t="shared" si="0"/>
        <v>0</v>
      </c>
      <c r="R60" s="654">
        <f t="shared" si="1"/>
        <v>0</v>
      </c>
    </row>
    <row r="61" spans="1:18" ht="12.75" customHeight="1">
      <c r="A61" s="196" t="str">
        <f>'t1'!A59</f>
        <v>DOC. DIPL. SOST.IST. SEC. II GRADO T. DET. NON ANNUALE</v>
      </c>
      <c r="B61" s="281" t="str">
        <f>'t1'!B59</f>
        <v>014658</v>
      </c>
      <c r="C61" s="364"/>
      <c r="D61" s="365"/>
      <c r="E61" s="364"/>
      <c r="F61" s="365"/>
      <c r="G61" s="364"/>
      <c r="H61" s="365"/>
      <c r="I61" s="364"/>
      <c r="J61" s="365"/>
      <c r="K61" s="364"/>
      <c r="L61" s="365"/>
      <c r="M61" s="364"/>
      <c r="N61" s="365"/>
      <c r="O61" s="364"/>
      <c r="P61" s="365"/>
      <c r="Q61" s="650">
        <f t="shared" si="0"/>
        <v>0</v>
      </c>
      <c r="R61" s="654">
        <f t="shared" si="1"/>
        <v>0</v>
      </c>
    </row>
    <row r="62" spans="1:18" ht="12.75" customHeight="1">
      <c r="A62" s="196" t="str">
        <f>'t1'!A60</f>
        <v>PERS. EDUCAT. T. DET. NON ANNUALE</v>
      </c>
      <c r="B62" s="281" t="str">
        <f>'t1'!B60</f>
        <v>014648</v>
      </c>
      <c r="C62" s="364"/>
      <c r="D62" s="365"/>
      <c r="E62" s="364"/>
      <c r="F62" s="365"/>
      <c r="G62" s="364"/>
      <c r="H62" s="365"/>
      <c r="I62" s="364"/>
      <c r="J62" s="365"/>
      <c r="K62" s="364"/>
      <c r="L62" s="365"/>
      <c r="M62" s="364"/>
      <c r="N62" s="365"/>
      <c r="O62" s="364"/>
      <c r="P62" s="365"/>
      <c r="Q62" s="650">
        <f t="shared" si="0"/>
        <v>0</v>
      </c>
      <c r="R62" s="654">
        <f t="shared" si="1"/>
        <v>0</v>
      </c>
    </row>
    <row r="63" spans="1:18" ht="12.75" customHeight="1">
      <c r="A63" s="196" t="str">
        <f>'t1'!A61</f>
        <v>DOC.RELIG. SCUOLA SECOND. T. D.CON CONTR. TERMINE ATT. DID.</v>
      </c>
      <c r="B63" s="281" t="str">
        <f>'t1'!B61</f>
        <v>016804</v>
      </c>
      <c r="C63" s="364"/>
      <c r="D63" s="365"/>
      <c r="E63" s="364"/>
      <c r="F63" s="365"/>
      <c r="G63" s="364"/>
      <c r="H63" s="365"/>
      <c r="I63" s="364"/>
      <c r="J63" s="365"/>
      <c r="K63" s="364"/>
      <c r="L63" s="365"/>
      <c r="M63" s="364"/>
      <c r="N63" s="365"/>
      <c r="O63" s="364"/>
      <c r="P63" s="365"/>
      <c r="Q63" s="650">
        <f t="shared" si="0"/>
        <v>0</v>
      </c>
      <c r="R63" s="654">
        <f t="shared" si="1"/>
        <v>0</v>
      </c>
    </row>
    <row r="64" spans="1:18" ht="12.75" customHeight="1">
      <c r="A64" s="196" t="str">
        <f>'t1'!A62</f>
        <v>DOC.RELIG. SCUOLA EL. MAT. T. D. CONTR. TERMINE ATT. DID. </v>
      </c>
      <c r="B64" s="281" t="str">
        <f>'t1'!B62</f>
        <v>014805</v>
      </c>
      <c r="C64" s="364"/>
      <c r="D64" s="365"/>
      <c r="E64" s="364"/>
      <c r="F64" s="365"/>
      <c r="G64" s="364"/>
      <c r="H64" s="365"/>
      <c r="I64" s="364"/>
      <c r="J64" s="365"/>
      <c r="K64" s="364"/>
      <c r="L64" s="365"/>
      <c r="M64" s="364"/>
      <c r="N64" s="365"/>
      <c r="O64" s="364"/>
      <c r="P64" s="365"/>
      <c r="Q64" s="650">
        <f t="shared" si="0"/>
        <v>0</v>
      </c>
      <c r="R64" s="654">
        <f t="shared" si="1"/>
        <v>0</v>
      </c>
    </row>
    <row r="65" spans="1:18" ht="12.75" customHeight="1">
      <c r="A65" s="196" t="str">
        <f>'t1'!A63</f>
        <v>DIR. SERV, GEN. ED AMM. TEMPO DETER. NON ANNUALE</v>
      </c>
      <c r="B65" s="281" t="str">
        <f>'t1'!B63</f>
        <v>013710</v>
      </c>
      <c r="C65" s="364"/>
      <c r="D65" s="365"/>
      <c r="E65" s="364"/>
      <c r="F65" s="365"/>
      <c r="G65" s="364"/>
      <c r="H65" s="365"/>
      <c r="I65" s="364"/>
      <c r="J65" s="365"/>
      <c r="K65" s="364"/>
      <c r="L65" s="365"/>
      <c r="M65" s="364"/>
      <c r="N65" s="365"/>
      <c r="O65" s="364"/>
      <c r="P65" s="365"/>
      <c r="Q65" s="650">
        <f t="shared" si="0"/>
        <v>0</v>
      </c>
      <c r="R65" s="654">
        <f t="shared" si="1"/>
        <v>0</v>
      </c>
    </row>
    <row r="66" spans="1:18" ht="12.75" customHeight="1">
      <c r="A66" s="196" t="str">
        <f>'t1'!A64</f>
        <v>COORDINATORE AMMINISTRATIVO TEMPO DET. NON ANNUALE</v>
      </c>
      <c r="B66" s="281" t="str">
        <f>'t1'!B64</f>
        <v>013651</v>
      </c>
      <c r="C66" s="364"/>
      <c r="D66" s="365"/>
      <c r="E66" s="364"/>
      <c r="F66" s="365"/>
      <c r="G66" s="364"/>
      <c r="H66" s="365"/>
      <c r="I66" s="364"/>
      <c r="J66" s="365"/>
      <c r="K66" s="364"/>
      <c r="L66" s="365"/>
      <c r="M66" s="364"/>
      <c r="N66" s="365"/>
      <c r="O66" s="364"/>
      <c r="P66" s="365"/>
      <c r="Q66" s="650">
        <f t="shared" si="0"/>
        <v>0</v>
      </c>
      <c r="R66" s="654">
        <f t="shared" si="1"/>
        <v>0</v>
      </c>
    </row>
    <row r="67" spans="1:18" ht="12.75" customHeight="1">
      <c r="A67" s="196" t="str">
        <f>'t1'!A65</f>
        <v>COORDINATORE TECNICO TEMPO DET. NON ANNUALE</v>
      </c>
      <c r="B67" s="281" t="str">
        <f>'t1'!B65</f>
        <v>013654</v>
      </c>
      <c r="C67" s="364"/>
      <c r="D67" s="365"/>
      <c r="E67" s="364"/>
      <c r="F67" s="365"/>
      <c r="G67" s="364"/>
      <c r="H67" s="365"/>
      <c r="I67" s="364"/>
      <c r="J67" s="365"/>
      <c r="K67" s="364"/>
      <c r="L67" s="365"/>
      <c r="M67" s="364"/>
      <c r="N67" s="365"/>
      <c r="O67" s="364"/>
      <c r="P67" s="365"/>
      <c r="Q67" s="650">
        <f t="shared" si="0"/>
        <v>0</v>
      </c>
      <c r="R67" s="654">
        <f t="shared" si="1"/>
        <v>0</v>
      </c>
    </row>
    <row r="68" spans="1:18" ht="12.75" customHeight="1">
      <c r="A68" s="196" t="str">
        <f>'t1'!A66</f>
        <v>ASSIST.AMM.VO TEMPO DET. NON ANNUALE</v>
      </c>
      <c r="B68" s="281" t="str">
        <f>'t1'!B66</f>
        <v>012613</v>
      </c>
      <c r="C68" s="364"/>
      <c r="D68" s="365"/>
      <c r="E68" s="364"/>
      <c r="F68" s="365"/>
      <c r="G68" s="364"/>
      <c r="H68" s="365"/>
      <c r="I68" s="364"/>
      <c r="J68" s="365"/>
      <c r="K68" s="364"/>
      <c r="L68" s="365"/>
      <c r="M68" s="364"/>
      <c r="N68" s="365"/>
      <c r="O68" s="364"/>
      <c r="P68" s="365"/>
      <c r="Q68" s="650">
        <f t="shared" si="0"/>
        <v>0</v>
      </c>
      <c r="R68" s="654">
        <f t="shared" si="1"/>
        <v>0</v>
      </c>
    </row>
    <row r="69" spans="1:18" ht="12.75" customHeight="1">
      <c r="A69" s="196" t="str">
        <f>'t1'!A67</f>
        <v>ASSIST.TECN. T. DETERM. NON ANNUALE</v>
      </c>
      <c r="B69" s="281" t="str">
        <f>'t1'!B67</f>
        <v>012615</v>
      </c>
      <c r="C69" s="364"/>
      <c r="D69" s="365"/>
      <c r="E69" s="364"/>
      <c r="F69" s="365"/>
      <c r="G69" s="364"/>
      <c r="H69" s="365"/>
      <c r="I69" s="364"/>
      <c r="J69" s="365"/>
      <c r="K69" s="364"/>
      <c r="L69" s="365"/>
      <c r="M69" s="364"/>
      <c r="N69" s="365"/>
      <c r="O69" s="364"/>
      <c r="P69" s="365"/>
      <c r="Q69" s="650">
        <f t="shared" si="0"/>
        <v>0</v>
      </c>
      <c r="R69" s="654">
        <f t="shared" si="1"/>
        <v>0</v>
      </c>
    </row>
    <row r="70" spans="1:18" ht="12.75" customHeight="1">
      <c r="A70" s="196" t="str">
        <f>'t1'!A68</f>
        <v>CUOCO/INFERMIERE/GUARDAROBIERE T.DETER.NON ANNUALE</v>
      </c>
      <c r="B70" s="281" t="str">
        <f>'t1'!B68</f>
        <v>012621</v>
      </c>
      <c r="C70" s="364"/>
      <c r="D70" s="365"/>
      <c r="E70" s="364"/>
      <c r="F70" s="365"/>
      <c r="G70" s="364"/>
      <c r="H70" s="365"/>
      <c r="I70" s="364"/>
      <c r="J70" s="365"/>
      <c r="K70" s="364"/>
      <c r="L70" s="365"/>
      <c r="M70" s="364"/>
      <c r="N70" s="365"/>
      <c r="O70" s="364"/>
      <c r="P70" s="365"/>
      <c r="Q70" s="650">
        <f t="shared" si="0"/>
        <v>0</v>
      </c>
      <c r="R70" s="654">
        <f t="shared" si="1"/>
        <v>0</v>
      </c>
    </row>
    <row r="71" spans="1:18" ht="12.75" customHeight="1">
      <c r="A71" s="196" t="str">
        <f>'t1'!A69</f>
        <v>COLLABORATORE SCOLASTICO DEI SERVIZI/ADDETTO  AZ.AGRARIE A TEMPO DETERM. NON ANNUALE</v>
      </c>
      <c r="B71" s="281" t="str">
        <f>'t1'!B69</f>
        <v>098712</v>
      </c>
      <c r="C71" s="364"/>
      <c r="D71" s="365"/>
      <c r="E71" s="364"/>
      <c r="F71" s="365"/>
      <c r="G71" s="364"/>
      <c r="H71" s="365"/>
      <c r="I71" s="364"/>
      <c r="J71" s="365"/>
      <c r="K71" s="364"/>
      <c r="L71" s="365"/>
      <c r="M71" s="364"/>
      <c r="N71" s="365"/>
      <c r="O71" s="364"/>
      <c r="P71" s="365"/>
      <c r="Q71" s="650">
        <f t="shared" si="0"/>
        <v>0</v>
      </c>
      <c r="R71" s="654">
        <f t="shared" si="1"/>
        <v>0</v>
      </c>
    </row>
    <row r="72" spans="1:18" ht="12.75" customHeight="1" thickBot="1">
      <c r="A72" s="196" t="str">
        <f>'t1'!A70</f>
        <v>COLLAB. SCOLAST. T. DETER. NON ANNUALE</v>
      </c>
      <c r="B72" s="281" t="str">
        <f>'t1'!B70</f>
        <v>011617</v>
      </c>
      <c r="C72" s="364"/>
      <c r="D72" s="365"/>
      <c r="E72" s="364"/>
      <c r="F72" s="365"/>
      <c r="G72" s="364"/>
      <c r="H72" s="365"/>
      <c r="I72" s="364"/>
      <c r="J72" s="365"/>
      <c r="K72" s="364"/>
      <c r="L72" s="365"/>
      <c r="M72" s="364"/>
      <c r="N72" s="365"/>
      <c r="O72" s="364"/>
      <c r="P72" s="365"/>
      <c r="Q72" s="650">
        <f t="shared" si="0"/>
        <v>0</v>
      </c>
      <c r="R72" s="654">
        <f t="shared" si="1"/>
        <v>0</v>
      </c>
    </row>
    <row r="73" spans="1:18" ht="12.75" customHeight="1" thickBot="1" thickTop="1">
      <c r="A73" s="37" t="s">
        <v>5</v>
      </c>
      <c r="B73" s="591"/>
      <c r="C73" s="648">
        <f aca="true" t="shared" si="2" ref="C73:R73">SUM(C8:C72)</f>
        <v>0</v>
      </c>
      <c r="D73" s="649">
        <f t="shared" si="2"/>
        <v>0</v>
      </c>
      <c r="E73" s="648">
        <f t="shared" si="2"/>
        <v>0</v>
      </c>
      <c r="F73" s="649">
        <f t="shared" si="2"/>
        <v>0</v>
      </c>
      <c r="G73" s="648">
        <f t="shared" si="2"/>
        <v>0</v>
      </c>
      <c r="H73" s="649">
        <f t="shared" si="2"/>
        <v>0</v>
      </c>
      <c r="I73" s="648">
        <f t="shared" si="2"/>
        <v>0</v>
      </c>
      <c r="J73" s="649">
        <f t="shared" si="2"/>
        <v>0</v>
      </c>
      <c r="K73" s="648">
        <f t="shared" si="2"/>
        <v>0</v>
      </c>
      <c r="L73" s="649">
        <f t="shared" si="2"/>
        <v>0</v>
      </c>
      <c r="M73" s="648">
        <f t="shared" si="2"/>
        <v>0</v>
      </c>
      <c r="N73" s="649">
        <f t="shared" si="2"/>
        <v>0</v>
      </c>
      <c r="O73" s="648">
        <f t="shared" si="2"/>
        <v>0</v>
      </c>
      <c r="P73" s="649">
        <f t="shared" si="2"/>
        <v>0</v>
      </c>
      <c r="Q73" s="648">
        <f t="shared" si="2"/>
        <v>0</v>
      </c>
      <c r="R73" s="651">
        <f t="shared" si="2"/>
        <v>0</v>
      </c>
    </row>
    <row r="74" spans="1:9" ht="17.25" customHeight="1">
      <c r="A74" s="29" t="s">
        <v>129</v>
      </c>
      <c r="B74" s="7"/>
      <c r="C74" s="5"/>
      <c r="D74" s="5"/>
      <c r="E74" s="5"/>
      <c r="F74" s="5"/>
      <c r="G74" s="5"/>
      <c r="H74" s="5"/>
      <c r="I74" s="5"/>
    </row>
  </sheetData>
  <sheetProtection password="EA98" sheet="1" scenarios="1" formatColumns="0" selectLockedCells="1" autoFilter="0"/>
  <mergeCells count="12">
    <mergeCell ref="G2:J2"/>
    <mergeCell ref="A1:J1"/>
    <mergeCell ref="K4:L4"/>
    <mergeCell ref="K5:L5"/>
    <mergeCell ref="C5:D5"/>
    <mergeCell ref="E5:F5"/>
    <mergeCell ref="M5:N5"/>
    <mergeCell ref="O5:P5"/>
    <mergeCell ref="G4:H4"/>
    <mergeCell ref="I4:J4"/>
    <mergeCell ref="G5:H5"/>
    <mergeCell ref="I5:J5"/>
  </mergeCells>
  <printOptions horizontalCentered="1" verticalCentered="1"/>
  <pageMargins left="0" right="0" top="0.1968503937007874" bottom="0.15748031496062992" header="0.15748031496062992" footer="0.1968503937007874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9"/>
  <dimension ref="A1:M74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9" sqref="D9"/>
    </sheetView>
  </sheetViews>
  <sheetFormatPr defaultColWidth="9.33203125" defaultRowHeight="10.5"/>
  <cols>
    <col min="1" max="1" width="58.66015625" style="5" customWidth="1"/>
    <col min="2" max="2" width="8.16015625" style="7" bestFit="1" customWidth="1"/>
    <col min="3" max="3" width="14.83203125" style="5" customWidth="1"/>
    <col min="4" max="4" width="16.83203125" style="5" customWidth="1"/>
    <col min="5" max="5" width="16.83203125" style="5" hidden="1" customWidth="1"/>
    <col min="6" max="11" width="16.83203125" style="5" customWidth="1"/>
    <col min="12" max="16384" width="9.33203125" style="5" customWidth="1"/>
  </cols>
  <sheetData>
    <row r="1" spans="1:13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3"/>
      <c r="K1" s="413"/>
      <c r="M1"/>
    </row>
    <row r="2" spans="1:11" ht="27" customHeight="1" thickBot="1">
      <c r="A2" s="6"/>
      <c r="H2" s="759"/>
      <c r="I2" s="759"/>
      <c r="J2" s="759"/>
      <c r="K2" s="759"/>
    </row>
    <row r="3" spans="1:11" ht="12" thickBot="1">
      <c r="A3" s="12"/>
      <c r="B3" s="13"/>
      <c r="C3" s="157" t="s">
        <v>222</v>
      </c>
      <c r="D3" s="14"/>
      <c r="E3" s="14"/>
      <c r="F3" s="14"/>
      <c r="G3" s="14"/>
      <c r="H3" s="14"/>
      <c r="I3" s="14"/>
      <c r="J3" s="152"/>
      <c r="K3" s="152"/>
    </row>
    <row r="4" spans="1:11" ht="45.75" thickTop="1">
      <c r="A4" s="30" t="s">
        <v>84</v>
      </c>
      <c r="B4" s="153" t="s">
        <v>1</v>
      </c>
      <c r="C4" s="154" t="s">
        <v>132</v>
      </c>
      <c r="D4" s="154" t="s">
        <v>85</v>
      </c>
      <c r="E4" s="154"/>
      <c r="F4" s="154" t="s">
        <v>218</v>
      </c>
      <c r="G4" s="154" t="s">
        <v>47</v>
      </c>
      <c r="H4" s="154" t="s">
        <v>130</v>
      </c>
      <c r="I4" s="154" t="s">
        <v>131</v>
      </c>
      <c r="J4" s="154" t="s">
        <v>48</v>
      </c>
      <c r="K4" s="155" t="s">
        <v>567</v>
      </c>
    </row>
    <row r="5" spans="1:11" s="359" customFormat="1" ht="9" thickBot="1">
      <c r="A5" s="380"/>
      <c r="B5" s="381"/>
      <c r="C5" s="382">
        <v>1</v>
      </c>
      <c r="D5" s="382">
        <v>2</v>
      </c>
      <c r="E5" s="382"/>
      <c r="F5" s="382">
        <v>4</v>
      </c>
      <c r="G5" s="382">
        <v>5</v>
      </c>
      <c r="H5" s="382">
        <v>6</v>
      </c>
      <c r="I5" s="382">
        <v>7</v>
      </c>
      <c r="J5" s="382">
        <v>8</v>
      </c>
      <c r="K5" s="383">
        <v>9</v>
      </c>
    </row>
    <row r="6" spans="1:11" ht="12.75" customHeight="1" thickTop="1">
      <c r="A6" s="28" t="str">
        <f>'t1'!A6</f>
        <v>DIRIGENTE SCOLASTICO</v>
      </c>
      <c r="B6" s="291" t="str">
        <f>'t1'!B6</f>
        <v>0D0158</v>
      </c>
      <c r="C6" s="264"/>
      <c r="D6" s="262"/>
      <c r="E6" s="262"/>
      <c r="F6" s="262"/>
      <c r="G6" s="262"/>
      <c r="H6" s="262"/>
      <c r="I6" s="262"/>
      <c r="J6" s="263"/>
      <c r="K6" s="658">
        <f>(D6+F6+G6+H6+I6)-J6</f>
        <v>0</v>
      </c>
    </row>
    <row r="7" spans="1:11" ht="12" customHeight="1">
      <c r="A7" s="196" t="str">
        <f>'t1'!A7</f>
        <v>EX PRESIDI/RUOLO AD ESAURIMENTO</v>
      </c>
      <c r="B7" s="281" t="str">
        <f>'t1'!B7</f>
        <v>0D0E58</v>
      </c>
      <c r="C7" s="264"/>
      <c r="D7" s="262"/>
      <c r="E7" s="262"/>
      <c r="F7" s="262"/>
      <c r="G7" s="262"/>
      <c r="H7" s="262"/>
      <c r="I7" s="262"/>
      <c r="J7" s="263"/>
      <c r="K7" s="658">
        <f aca="true" t="shared" si="0" ref="K7:K70">(D7+F7+G7+H7+I7)-J7</f>
        <v>0</v>
      </c>
    </row>
    <row r="8" spans="1:11" ht="12" customHeight="1">
      <c r="A8" s="196" t="str">
        <f>'t1'!A8</f>
        <v>DOC. LAUR. IST. SEC. II GRADO</v>
      </c>
      <c r="B8" s="281" t="str">
        <f>'t1'!B8</f>
        <v>016132</v>
      </c>
      <c r="C8" s="264"/>
      <c r="D8" s="262"/>
      <c r="E8" s="262"/>
      <c r="F8" s="262"/>
      <c r="G8" s="262"/>
      <c r="H8" s="262"/>
      <c r="I8" s="262"/>
      <c r="J8" s="263"/>
      <c r="K8" s="658">
        <f t="shared" si="0"/>
        <v>0</v>
      </c>
    </row>
    <row r="9" spans="1:11" ht="12" customHeight="1">
      <c r="A9" s="196" t="str">
        <f>'t1'!A9</f>
        <v>DOC. LAUR. SOST. IST.SEC. II GRADO</v>
      </c>
      <c r="B9" s="281" t="str">
        <f>'t1'!B9</f>
        <v>016630</v>
      </c>
      <c r="C9" s="264"/>
      <c r="D9" s="262"/>
      <c r="E9" s="262"/>
      <c r="F9" s="262"/>
      <c r="G9" s="262"/>
      <c r="H9" s="262"/>
      <c r="I9" s="262"/>
      <c r="J9" s="263"/>
      <c r="K9" s="658">
        <f t="shared" si="0"/>
        <v>0</v>
      </c>
    </row>
    <row r="10" spans="1:11" ht="12" customHeight="1">
      <c r="A10" s="196" t="str">
        <f>'t1'!A10</f>
        <v>DOC. SCUOLA MEDIA ED EQUIP.</v>
      </c>
      <c r="B10" s="281" t="str">
        <f>'t1'!B10</f>
        <v>016135</v>
      </c>
      <c r="C10" s="264"/>
      <c r="D10" s="262"/>
      <c r="E10" s="262"/>
      <c r="F10" s="262"/>
      <c r="G10" s="262"/>
      <c r="H10" s="262"/>
      <c r="I10" s="262"/>
      <c r="J10" s="263"/>
      <c r="K10" s="658">
        <f t="shared" si="0"/>
        <v>0</v>
      </c>
    </row>
    <row r="11" spans="1:11" ht="12" customHeight="1">
      <c r="A11" s="196" t="str">
        <f>'t1'!A11</f>
        <v>DOC. LAUR. SOST. SCUOLA MEDIA</v>
      </c>
      <c r="B11" s="281" t="str">
        <f>'t1'!B11</f>
        <v>016638</v>
      </c>
      <c r="C11" s="264"/>
      <c r="D11" s="262"/>
      <c r="E11" s="262"/>
      <c r="F11" s="262"/>
      <c r="G11" s="262"/>
      <c r="H11" s="262"/>
      <c r="I11" s="262"/>
      <c r="J11" s="263"/>
      <c r="K11" s="658">
        <f t="shared" si="0"/>
        <v>0</v>
      </c>
    </row>
    <row r="12" spans="1:11" ht="12" customHeight="1">
      <c r="A12" s="196" t="str">
        <f>'t1'!A12</f>
        <v>INS. SC. ELEMENTARE ED EQUIP.</v>
      </c>
      <c r="B12" s="281" t="str">
        <f>'t1'!B12</f>
        <v>014154</v>
      </c>
      <c r="C12" s="264"/>
      <c r="D12" s="262"/>
      <c r="E12" s="262"/>
      <c r="F12" s="262"/>
      <c r="G12" s="262"/>
      <c r="H12" s="262"/>
      <c r="I12" s="262"/>
      <c r="J12" s="263"/>
      <c r="K12" s="658">
        <f t="shared" si="0"/>
        <v>0</v>
      </c>
    </row>
    <row r="13" spans="1:11" ht="12" customHeight="1">
      <c r="A13" s="196" t="str">
        <f>'t1'!A13</f>
        <v>DOC. DIPL. SOST. SCUOLA ELEMENTARE</v>
      </c>
      <c r="B13" s="281" t="str">
        <f>'t1'!B13</f>
        <v>014634</v>
      </c>
      <c r="C13" s="264"/>
      <c r="D13" s="262"/>
      <c r="E13" s="262"/>
      <c r="F13" s="262"/>
      <c r="G13" s="262"/>
      <c r="H13" s="262"/>
      <c r="I13" s="262"/>
      <c r="J13" s="263"/>
      <c r="K13" s="658">
        <f t="shared" si="0"/>
        <v>0</v>
      </c>
    </row>
    <row r="14" spans="1:11" ht="12" customHeight="1">
      <c r="A14" s="196" t="str">
        <f>'t1'!A14</f>
        <v>INS. SCUOLA MATERNA</v>
      </c>
      <c r="B14" s="281" t="str">
        <f>'t1'!B14</f>
        <v>014155</v>
      </c>
      <c r="C14" s="264"/>
      <c r="D14" s="262"/>
      <c r="E14" s="262"/>
      <c r="F14" s="262"/>
      <c r="G14" s="262"/>
      <c r="H14" s="262"/>
      <c r="I14" s="262"/>
      <c r="J14" s="263"/>
      <c r="K14" s="658">
        <f t="shared" si="0"/>
        <v>0</v>
      </c>
    </row>
    <row r="15" spans="1:11" ht="12" customHeight="1">
      <c r="A15" s="196" t="str">
        <f>'t1'!A15</f>
        <v>DOC. DIPL. SOST. SCUOLA MATERNA</v>
      </c>
      <c r="B15" s="281" t="str">
        <f>'t1'!B15</f>
        <v>014714</v>
      </c>
      <c r="C15" s="264"/>
      <c r="D15" s="262"/>
      <c r="E15" s="262"/>
      <c r="F15" s="262"/>
      <c r="G15" s="262"/>
      <c r="H15" s="262"/>
      <c r="I15" s="262"/>
      <c r="J15" s="263"/>
      <c r="K15" s="658">
        <f t="shared" si="0"/>
        <v>0</v>
      </c>
    </row>
    <row r="16" spans="1:11" ht="12" customHeight="1">
      <c r="A16" s="196" t="str">
        <f>'t1'!A16</f>
        <v>INS. DIPL. ISTIT. II GRADO</v>
      </c>
      <c r="B16" s="281" t="str">
        <f>'t1'!B16</f>
        <v>014143</v>
      </c>
      <c r="C16" s="264"/>
      <c r="D16" s="262"/>
      <c r="E16" s="262"/>
      <c r="F16" s="262"/>
      <c r="G16" s="262"/>
      <c r="H16" s="262"/>
      <c r="I16" s="262"/>
      <c r="J16" s="263"/>
      <c r="K16" s="658">
        <f t="shared" si="0"/>
        <v>0</v>
      </c>
    </row>
    <row r="17" spans="1:11" ht="12" customHeight="1">
      <c r="A17" s="196" t="str">
        <f>'t1'!A17</f>
        <v>DOC. DIPL. SOST. IST. SEC. II GRADO</v>
      </c>
      <c r="B17" s="281" t="str">
        <f>'t1'!B17</f>
        <v>014656</v>
      </c>
      <c r="C17" s="264"/>
      <c r="D17" s="262"/>
      <c r="E17" s="262"/>
      <c r="F17" s="262"/>
      <c r="G17" s="262"/>
      <c r="H17" s="262"/>
      <c r="I17" s="262"/>
      <c r="J17" s="263"/>
      <c r="K17" s="658">
        <f t="shared" si="0"/>
        <v>0</v>
      </c>
    </row>
    <row r="18" spans="1:11" ht="12" customHeight="1">
      <c r="A18" s="196" t="str">
        <f>'t1'!A18</f>
        <v>PERSONALE EDUCATIVO</v>
      </c>
      <c r="B18" s="281" t="str">
        <f>'t1'!B18</f>
        <v>014646</v>
      </c>
      <c r="C18" s="264"/>
      <c r="D18" s="262"/>
      <c r="E18" s="262"/>
      <c r="F18" s="262"/>
      <c r="G18" s="262"/>
      <c r="H18" s="262"/>
      <c r="I18" s="262"/>
      <c r="J18" s="263"/>
      <c r="K18" s="658">
        <f t="shared" si="0"/>
        <v>0</v>
      </c>
    </row>
    <row r="19" spans="1:11" ht="12" customHeight="1">
      <c r="A19" s="196" t="str">
        <f>'t1'!A19</f>
        <v>DIR. SERV. GEN. ED AMM.</v>
      </c>
      <c r="B19" s="281" t="str">
        <f>'t1'!B19</f>
        <v>013159</v>
      </c>
      <c r="C19" s="264"/>
      <c r="D19" s="262"/>
      <c r="E19" s="262"/>
      <c r="F19" s="262"/>
      <c r="G19" s="262"/>
      <c r="H19" s="262"/>
      <c r="I19" s="262"/>
      <c r="J19" s="263"/>
      <c r="K19" s="658">
        <f t="shared" si="0"/>
        <v>0</v>
      </c>
    </row>
    <row r="20" spans="1:11" ht="12" customHeight="1">
      <c r="A20" s="196" t="str">
        <f>'t1'!A20</f>
        <v>COORDINATORE AMMINISTRATIVO</v>
      </c>
      <c r="B20" s="281" t="str">
        <f>'t1'!B20</f>
        <v>013498</v>
      </c>
      <c r="C20" s="264"/>
      <c r="D20" s="262"/>
      <c r="E20" s="262"/>
      <c r="F20" s="262"/>
      <c r="G20" s="262"/>
      <c r="H20" s="262"/>
      <c r="I20" s="262"/>
      <c r="J20" s="263"/>
      <c r="K20" s="658">
        <f t="shared" si="0"/>
        <v>0</v>
      </c>
    </row>
    <row r="21" spans="1:11" ht="12" customHeight="1">
      <c r="A21" s="196" t="str">
        <f>'t1'!A21</f>
        <v>COORDINATORE TECNICO</v>
      </c>
      <c r="B21" s="281" t="str">
        <f>'t1'!B21</f>
        <v>013499</v>
      </c>
      <c r="C21" s="264"/>
      <c r="D21" s="262"/>
      <c r="E21" s="262"/>
      <c r="F21" s="262"/>
      <c r="G21" s="262"/>
      <c r="H21" s="262"/>
      <c r="I21" s="262"/>
      <c r="J21" s="263"/>
      <c r="K21" s="658">
        <f t="shared" si="0"/>
        <v>0</v>
      </c>
    </row>
    <row r="22" spans="1:11" ht="12" customHeight="1">
      <c r="A22" s="196" t="str">
        <f>'t1'!A22</f>
        <v>ASSISTENTE AMMINISTRATIVO</v>
      </c>
      <c r="B22" s="281" t="str">
        <f>'t1'!B22</f>
        <v>012117</v>
      </c>
      <c r="C22" s="264"/>
      <c r="D22" s="262"/>
      <c r="E22" s="262"/>
      <c r="F22" s="262"/>
      <c r="G22" s="262"/>
      <c r="H22" s="262"/>
      <c r="I22" s="262"/>
      <c r="J22" s="263"/>
      <c r="K22" s="658">
        <f t="shared" si="0"/>
        <v>0</v>
      </c>
    </row>
    <row r="23" spans="1:11" ht="12" customHeight="1">
      <c r="A23" s="196" t="str">
        <f>'t1'!A23</f>
        <v>ASSISTENTE TECNICO</v>
      </c>
      <c r="B23" s="281" t="str">
        <f>'t1'!B23</f>
        <v>012119</v>
      </c>
      <c r="C23" s="264"/>
      <c r="D23" s="262"/>
      <c r="E23" s="262"/>
      <c r="F23" s="262"/>
      <c r="G23" s="262"/>
      <c r="H23" s="262"/>
      <c r="I23" s="262"/>
      <c r="J23" s="263"/>
      <c r="K23" s="658">
        <f t="shared" si="0"/>
        <v>0</v>
      </c>
    </row>
    <row r="24" spans="1:11" ht="12" customHeight="1">
      <c r="A24" s="196" t="str">
        <f>'t1'!A24</f>
        <v>CUOCO/INFERMIERE/GUARDAROBIERE</v>
      </c>
      <c r="B24" s="281" t="str">
        <f>'t1'!B24</f>
        <v>012125</v>
      </c>
      <c r="C24" s="264"/>
      <c r="D24" s="262"/>
      <c r="E24" s="262"/>
      <c r="F24" s="262"/>
      <c r="G24" s="262"/>
      <c r="H24" s="262"/>
      <c r="I24" s="262"/>
      <c r="J24" s="263"/>
      <c r="K24" s="658">
        <f t="shared" si="0"/>
        <v>0</v>
      </c>
    </row>
    <row r="25" spans="1:11" ht="12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264"/>
      <c r="D25" s="262"/>
      <c r="E25" s="262"/>
      <c r="F25" s="262"/>
      <c r="G25" s="262"/>
      <c r="H25" s="262"/>
      <c r="I25" s="262"/>
      <c r="J25" s="263"/>
      <c r="K25" s="658">
        <f t="shared" si="0"/>
        <v>0</v>
      </c>
    </row>
    <row r="26" spans="1:11" ht="12" customHeight="1">
      <c r="A26" s="196" t="str">
        <f>'t1'!A26</f>
        <v>COLLABORATORE SCOLASTICO</v>
      </c>
      <c r="B26" s="281" t="str">
        <f>'t1'!B26</f>
        <v>011121</v>
      </c>
      <c r="C26" s="264"/>
      <c r="D26" s="262"/>
      <c r="E26" s="262"/>
      <c r="F26" s="262"/>
      <c r="G26" s="262"/>
      <c r="H26" s="262"/>
      <c r="I26" s="262"/>
      <c r="J26" s="263"/>
      <c r="K26" s="658">
        <f t="shared" si="0"/>
        <v>0</v>
      </c>
    </row>
    <row r="27" spans="1:11" ht="12" customHeight="1">
      <c r="A27" s="196" t="str">
        <f>'t1'!A27</f>
        <v>DOC.RELIG. SCUOLA SECOND.</v>
      </c>
      <c r="B27" s="281" t="str">
        <f>'t1'!B27</f>
        <v>016139</v>
      </c>
      <c r="C27" s="264"/>
      <c r="D27" s="262"/>
      <c r="E27" s="262"/>
      <c r="F27" s="262"/>
      <c r="G27" s="262"/>
      <c r="H27" s="262"/>
      <c r="I27" s="262"/>
      <c r="J27" s="263"/>
      <c r="K27" s="658">
        <f t="shared" si="0"/>
        <v>0</v>
      </c>
    </row>
    <row r="28" spans="1:11" ht="12" customHeight="1">
      <c r="A28" s="196" t="str">
        <f>'t1'!A28</f>
        <v>DOC.RELIG. SCUOLA EL. MAT.</v>
      </c>
      <c r="B28" s="281" t="str">
        <f>'t1'!B28</f>
        <v>014138</v>
      </c>
      <c r="C28" s="264"/>
      <c r="D28" s="262"/>
      <c r="E28" s="262"/>
      <c r="F28" s="262"/>
      <c r="G28" s="262"/>
      <c r="H28" s="262"/>
      <c r="I28" s="262"/>
      <c r="J28" s="263"/>
      <c r="K28" s="658">
        <f t="shared" si="0"/>
        <v>0</v>
      </c>
    </row>
    <row r="29" spans="1:11" ht="12" customHeight="1">
      <c r="A29" s="196" t="str">
        <f>'t1'!A29</f>
        <v>DOC. LAUR. IST. SEC. II GRADO TEMPO DETERM. ANNUALE</v>
      </c>
      <c r="B29" s="281" t="str">
        <f>'t1'!B29</f>
        <v>016134</v>
      </c>
      <c r="C29" s="264"/>
      <c r="D29" s="262"/>
      <c r="E29" s="262"/>
      <c r="F29" s="262"/>
      <c r="G29" s="262"/>
      <c r="H29" s="262"/>
      <c r="I29" s="262"/>
      <c r="J29" s="263"/>
      <c r="K29" s="658">
        <f t="shared" si="0"/>
        <v>0</v>
      </c>
    </row>
    <row r="30" spans="1:11" ht="12" customHeight="1">
      <c r="A30" s="196" t="str">
        <f>'t1'!A30</f>
        <v>DOC. LAUR. SOST. IST.SEC. II GRADO T. DETER.ANNUALE</v>
      </c>
      <c r="B30" s="281" t="str">
        <f>'t1'!B30</f>
        <v>016631</v>
      </c>
      <c r="C30" s="264"/>
      <c r="D30" s="262"/>
      <c r="E30" s="262"/>
      <c r="F30" s="262"/>
      <c r="G30" s="262"/>
      <c r="H30" s="262"/>
      <c r="I30" s="262"/>
      <c r="J30" s="263"/>
      <c r="K30" s="658">
        <f t="shared" si="0"/>
        <v>0</v>
      </c>
    </row>
    <row r="31" spans="1:11" ht="12" customHeight="1">
      <c r="A31" s="196" t="str">
        <f>'t1'!A31</f>
        <v>DOC. SCUOLA MEDIA ED EQUIP. TEMPO DETERM. ANNUALE</v>
      </c>
      <c r="B31" s="281" t="str">
        <f>'t1'!B31</f>
        <v>016136</v>
      </c>
      <c r="C31" s="264"/>
      <c r="D31" s="262"/>
      <c r="E31" s="262"/>
      <c r="F31" s="262"/>
      <c r="G31" s="262"/>
      <c r="H31" s="262"/>
      <c r="I31" s="262"/>
      <c r="J31" s="263"/>
      <c r="K31" s="658">
        <f t="shared" si="0"/>
        <v>0</v>
      </c>
    </row>
    <row r="32" spans="1:11" ht="12" customHeight="1">
      <c r="A32" s="196" t="str">
        <f>'t1'!A32</f>
        <v>DOC. LAUR. SOST. SCUOLA MEDIA T.DETER. ANNUALE</v>
      </c>
      <c r="B32" s="281" t="str">
        <f>'t1'!B32</f>
        <v>016639</v>
      </c>
      <c r="C32" s="264"/>
      <c r="D32" s="262"/>
      <c r="E32" s="262"/>
      <c r="F32" s="262"/>
      <c r="G32" s="262"/>
      <c r="H32" s="262"/>
      <c r="I32" s="262"/>
      <c r="J32" s="263"/>
      <c r="K32" s="658">
        <f t="shared" si="0"/>
        <v>0</v>
      </c>
    </row>
    <row r="33" spans="1:11" ht="12" customHeight="1">
      <c r="A33" s="196" t="str">
        <f>'t1'!A33</f>
        <v>INS. SC. ELEMENTARE E EQUIP. TEMPO DETERM. ANNUALE</v>
      </c>
      <c r="B33" s="281" t="str">
        <f>'t1'!B33</f>
        <v>014152</v>
      </c>
      <c r="C33" s="264"/>
      <c r="D33" s="262"/>
      <c r="E33" s="262"/>
      <c r="F33" s="262"/>
      <c r="G33" s="262"/>
      <c r="H33" s="262"/>
      <c r="I33" s="262"/>
      <c r="J33" s="263"/>
      <c r="K33" s="658">
        <f t="shared" si="0"/>
        <v>0</v>
      </c>
    </row>
    <row r="34" spans="1:11" ht="12" customHeight="1">
      <c r="A34" s="196" t="str">
        <f>'t1'!A34</f>
        <v>DOC. DIPL. SOST. SCUOLA ELEM. T. DETER. ANNUALE</v>
      </c>
      <c r="B34" s="281" t="str">
        <f>'t1'!B34</f>
        <v>014635</v>
      </c>
      <c r="C34" s="264"/>
      <c r="D34" s="262"/>
      <c r="E34" s="262"/>
      <c r="F34" s="262"/>
      <c r="G34" s="262"/>
      <c r="H34" s="262"/>
      <c r="I34" s="262"/>
      <c r="J34" s="263"/>
      <c r="K34" s="658">
        <f t="shared" si="0"/>
        <v>0</v>
      </c>
    </row>
    <row r="35" spans="1:11" ht="12" customHeight="1">
      <c r="A35" s="196" t="str">
        <f>'t1'!A35</f>
        <v>INS. SCUOLA MATERNA TEMPO DETERM. ANNUALE</v>
      </c>
      <c r="B35" s="281" t="str">
        <f>'t1'!B35</f>
        <v>014156</v>
      </c>
      <c r="C35" s="264"/>
      <c r="D35" s="262"/>
      <c r="E35" s="262"/>
      <c r="F35" s="262"/>
      <c r="G35" s="262"/>
      <c r="H35" s="262"/>
      <c r="I35" s="262"/>
      <c r="J35" s="263"/>
      <c r="K35" s="658">
        <f t="shared" si="0"/>
        <v>0</v>
      </c>
    </row>
    <row r="36" spans="1:11" ht="12" customHeight="1">
      <c r="A36" s="196" t="str">
        <f>'t1'!A36</f>
        <v>DOC. DIPL.SOST. SC. MATERNA T. DET. ANNUALE</v>
      </c>
      <c r="B36" s="281" t="str">
        <f>'t1'!B36</f>
        <v>014643</v>
      </c>
      <c r="C36" s="264"/>
      <c r="D36" s="262"/>
      <c r="E36" s="262"/>
      <c r="F36" s="262"/>
      <c r="G36" s="262"/>
      <c r="H36" s="262"/>
      <c r="I36" s="262"/>
      <c r="J36" s="263"/>
      <c r="K36" s="658">
        <f t="shared" si="0"/>
        <v>0</v>
      </c>
    </row>
    <row r="37" spans="1:11" ht="12" customHeight="1">
      <c r="A37" s="196" t="str">
        <f>'t1'!A37</f>
        <v>INS. DIPL. ISTIT. II GRADO TEMPO DETERM. ANNUALE</v>
      </c>
      <c r="B37" s="281" t="str">
        <f>'t1'!B37</f>
        <v>014144</v>
      </c>
      <c r="C37" s="264"/>
      <c r="D37" s="262"/>
      <c r="E37" s="262"/>
      <c r="F37" s="262"/>
      <c r="G37" s="262"/>
      <c r="H37" s="262"/>
      <c r="I37" s="262"/>
      <c r="J37" s="263"/>
      <c r="K37" s="658">
        <f t="shared" si="0"/>
        <v>0</v>
      </c>
    </row>
    <row r="38" spans="1:11" ht="12" customHeight="1">
      <c r="A38" s="196" t="str">
        <f>'t1'!A38</f>
        <v>DOC. DIPL. SOST.IST. SEC. II GRADO T. DET. ANNUALE</v>
      </c>
      <c r="B38" s="281" t="str">
        <f>'t1'!B38</f>
        <v>014657</v>
      </c>
      <c r="C38" s="264"/>
      <c r="D38" s="262"/>
      <c r="E38" s="262"/>
      <c r="F38" s="262"/>
      <c r="G38" s="262"/>
      <c r="H38" s="262"/>
      <c r="I38" s="262"/>
      <c r="J38" s="263"/>
      <c r="K38" s="658">
        <f t="shared" si="0"/>
        <v>0</v>
      </c>
    </row>
    <row r="39" spans="1:11" ht="12" customHeight="1">
      <c r="A39" s="196" t="str">
        <f>'t1'!A39</f>
        <v>PERS. EDUCAT. T. DET. ANNUALE</v>
      </c>
      <c r="B39" s="281" t="str">
        <f>'t1'!B39</f>
        <v>014647</v>
      </c>
      <c r="C39" s="264"/>
      <c r="D39" s="262"/>
      <c r="E39" s="262"/>
      <c r="F39" s="262"/>
      <c r="G39" s="262"/>
      <c r="H39" s="262"/>
      <c r="I39" s="262"/>
      <c r="J39" s="263"/>
      <c r="K39" s="658">
        <f t="shared" si="0"/>
        <v>0</v>
      </c>
    </row>
    <row r="40" spans="1:11" ht="12" customHeight="1">
      <c r="A40" s="196" t="str">
        <f>'t1'!A40</f>
        <v>DOC.RELIG. SCUOLA SECOND. T. D. CON CONTR. ANNUALE</v>
      </c>
      <c r="B40" s="281" t="str">
        <f>'t1'!B40</f>
        <v>016802</v>
      </c>
      <c r="C40" s="264"/>
      <c r="D40" s="262"/>
      <c r="E40" s="262"/>
      <c r="F40" s="262"/>
      <c r="G40" s="262"/>
      <c r="H40" s="262"/>
      <c r="I40" s="262"/>
      <c r="J40" s="263"/>
      <c r="K40" s="658">
        <f t="shared" si="0"/>
        <v>0</v>
      </c>
    </row>
    <row r="41" spans="1:11" ht="12" customHeight="1">
      <c r="A41" s="196" t="str">
        <f>'t1'!A41</f>
        <v>DOC.RELIG. SCUOLA EL. MAT. T.D. CON CONTR. ANNUA ANNUALE</v>
      </c>
      <c r="B41" s="281" t="str">
        <f>'t1'!B41</f>
        <v>014803</v>
      </c>
      <c r="C41" s="264"/>
      <c r="D41" s="262"/>
      <c r="E41" s="262"/>
      <c r="F41" s="262"/>
      <c r="G41" s="262"/>
      <c r="H41" s="262"/>
      <c r="I41" s="262"/>
      <c r="J41" s="263"/>
      <c r="K41" s="658">
        <f t="shared" si="0"/>
        <v>0</v>
      </c>
    </row>
    <row r="42" spans="1:11" ht="12" customHeight="1">
      <c r="A42" s="196" t="str">
        <f>'t1'!A42</f>
        <v>DIR. SERV. GEN. ED AMM.TEMPO DETER.</v>
      </c>
      <c r="B42" s="281" t="str">
        <f>'t1'!B42</f>
        <v>013160</v>
      </c>
      <c r="C42" s="264"/>
      <c r="D42" s="262"/>
      <c r="E42" s="262"/>
      <c r="F42" s="262"/>
      <c r="G42" s="262"/>
      <c r="H42" s="262"/>
      <c r="I42" s="262"/>
      <c r="J42" s="263"/>
      <c r="K42" s="658">
        <f t="shared" si="0"/>
        <v>0</v>
      </c>
    </row>
    <row r="43" spans="1:11" ht="12" customHeight="1">
      <c r="A43" s="196" t="str">
        <f>'t1'!A43</f>
        <v>COORDINATORE AMMINISTRATIVO TEMPO DET. ANNUALE</v>
      </c>
      <c r="B43" s="281" t="str">
        <f>'t1'!B43</f>
        <v>013650</v>
      </c>
      <c r="C43" s="264"/>
      <c r="D43" s="262"/>
      <c r="E43" s="262"/>
      <c r="F43" s="262"/>
      <c r="G43" s="262"/>
      <c r="H43" s="262"/>
      <c r="I43" s="262"/>
      <c r="J43" s="263"/>
      <c r="K43" s="658">
        <f t="shared" si="0"/>
        <v>0</v>
      </c>
    </row>
    <row r="44" spans="1:11" ht="12" customHeight="1">
      <c r="A44" s="196" t="str">
        <f>'t1'!A44</f>
        <v>COORDINATORE TECNICO TEMPO DET. ANNUALE</v>
      </c>
      <c r="B44" s="281" t="str">
        <f>'t1'!B44</f>
        <v>013653</v>
      </c>
      <c r="C44" s="264"/>
      <c r="D44" s="262"/>
      <c r="E44" s="262"/>
      <c r="F44" s="262"/>
      <c r="G44" s="262"/>
      <c r="H44" s="262"/>
      <c r="I44" s="262"/>
      <c r="J44" s="263"/>
      <c r="K44" s="658">
        <f t="shared" si="0"/>
        <v>0</v>
      </c>
    </row>
    <row r="45" spans="1:11" ht="12" customHeight="1">
      <c r="A45" s="196" t="str">
        <f>'t1'!A45</f>
        <v>ASSISTENTE AMM.VO TEMPO DET. ANNUALE</v>
      </c>
      <c r="B45" s="281" t="str">
        <f>'t1'!B45</f>
        <v>012118</v>
      </c>
      <c r="C45" s="264"/>
      <c r="D45" s="262"/>
      <c r="E45" s="262"/>
      <c r="F45" s="262"/>
      <c r="G45" s="262"/>
      <c r="H45" s="262"/>
      <c r="I45" s="262"/>
      <c r="J45" s="263"/>
      <c r="K45" s="658">
        <f t="shared" si="0"/>
        <v>0</v>
      </c>
    </row>
    <row r="46" spans="1:11" ht="12" customHeight="1">
      <c r="A46" s="196" t="str">
        <f>'t1'!A46</f>
        <v>ASSISTENTE TECN. TEMPO DET. ANNUALE</v>
      </c>
      <c r="B46" s="281" t="str">
        <f>'t1'!B46</f>
        <v>012120</v>
      </c>
      <c r="C46" s="264"/>
      <c r="D46" s="262"/>
      <c r="E46" s="262"/>
      <c r="F46" s="262"/>
      <c r="G46" s="262"/>
      <c r="H46" s="262"/>
      <c r="I46" s="262"/>
      <c r="J46" s="263"/>
      <c r="K46" s="658">
        <f t="shared" si="0"/>
        <v>0</v>
      </c>
    </row>
    <row r="47" spans="1:11" ht="12" customHeight="1">
      <c r="A47" s="196" t="str">
        <f>'t1'!A47</f>
        <v>CUOCO/INFERMIERE/GUARDAROBIERE TEMPO DETERM.ANNUALE</v>
      </c>
      <c r="B47" s="281" t="str">
        <f>'t1'!B47</f>
        <v>012126</v>
      </c>
      <c r="C47" s="264"/>
      <c r="D47" s="262"/>
      <c r="E47" s="262"/>
      <c r="F47" s="262"/>
      <c r="G47" s="262"/>
      <c r="H47" s="262"/>
      <c r="I47" s="262"/>
      <c r="J47" s="263"/>
      <c r="K47" s="658">
        <f t="shared" si="0"/>
        <v>0</v>
      </c>
    </row>
    <row r="48" spans="1:11" ht="12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264"/>
      <c r="D48" s="262"/>
      <c r="E48" s="262"/>
      <c r="F48" s="262"/>
      <c r="G48" s="262"/>
      <c r="H48" s="262"/>
      <c r="I48" s="262"/>
      <c r="J48" s="263"/>
      <c r="K48" s="658">
        <f t="shared" si="0"/>
        <v>0</v>
      </c>
    </row>
    <row r="49" spans="1:11" ht="12" customHeight="1">
      <c r="A49" s="196" t="str">
        <f>'t1'!A49</f>
        <v>COLLABORATORE SCOLASTICO TEMPO DET.ANNUALE</v>
      </c>
      <c r="B49" s="281" t="str">
        <f>'t1'!B49</f>
        <v>011124</v>
      </c>
      <c r="C49" s="264"/>
      <c r="D49" s="262"/>
      <c r="E49" s="262"/>
      <c r="F49" s="262"/>
      <c r="G49" s="262"/>
      <c r="H49" s="262"/>
      <c r="I49" s="262"/>
      <c r="J49" s="263"/>
      <c r="K49" s="658">
        <f t="shared" si="0"/>
        <v>0</v>
      </c>
    </row>
    <row r="50" spans="1:11" ht="12" customHeight="1">
      <c r="A50" s="196" t="str">
        <f>'t1'!A50</f>
        <v>DOC. LAUR. IST. SEC. II GRADO T. DETERM. NON ANNUALE</v>
      </c>
      <c r="B50" s="281" t="str">
        <f>'t1'!B50</f>
        <v>016133</v>
      </c>
      <c r="C50" s="264"/>
      <c r="D50" s="262"/>
      <c r="E50" s="262"/>
      <c r="F50" s="262"/>
      <c r="G50" s="262"/>
      <c r="H50" s="262"/>
      <c r="I50" s="262"/>
      <c r="J50" s="263"/>
      <c r="K50" s="658">
        <f t="shared" si="0"/>
        <v>0</v>
      </c>
    </row>
    <row r="51" spans="1:11" ht="12" customHeight="1">
      <c r="A51" s="196" t="str">
        <f>'t1'!A51</f>
        <v>DOC. LAUR. SOST. IST. SEC. II GRADO T. DETER. NON ANNUALE</v>
      </c>
      <c r="B51" s="281" t="str">
        <f>'t1'!B51</f>
        <v>016632</v>
      </c>
      <c r="C51" s="264"/>
      <c r="D51" s="262"/>
      <c r="E51" s="262"/>
      <c r="F51" s="262"/>
      <c r="G51" s="262"/>
      <c r="H51" s="262"/>
      <c r="I51" s="262"/>
      <c r="J51" s="263"/>
      <c r="K51" s="658">
        <f t="shared" si="0"/>
        <v>0</v>
      </c>
    </row>
    <row r="52" spans="1:11" ht="12" customHeight="1">
      <c r="A52" s="196" t="str">
        <f>'t1'!A52</f>
        <v>DOC. SCUOLA MEDIA ED EQUIP. TEMPO DETERM. NON ANNUALE</v>
      </c>
      <c r="B52" s="281" t="str">
        <f>'t1'!B52</f>
        <v>016137</v>
      </c>
      <c r="C52" s="264"/>
      <c r="D52" s="262"/>
      <c r="E52" s="262"/>
      <c r="F52" s="262"/>
      <c r="G52" s="262"/>
      <c r="H52" s="262"/>
      <c r="I52" s="262"/>
      <c r="J52" s="263"/>
      <c r="K52" s="658">
        <f t="shared" si="0"/>
        <v>0</v>
      </c>
    </row>
    <row r="53" spans="1:11" ht="12" customHeight="1">
      <c r="A53" s="196" t="str">
        <f>'t1'!A53</f>
        <v>DOC. LAUR. SOST. SCUOLA MEDIA T.DETER. NON ANNUALE</v>
      </c>
      <c r="B53" s="281" t="str">
        <f>'t1'!B53</f>
        <v>016640</v>
      </c>
      <c r="C53" s="264"/>
      <c r="D53" s="262"/>
      <c r="E53" s="262"/>
      <c r="F53" s="262"/>
      <c r="G53" s="262"/>
      <c r="H53" s="262"/>
      <c r="I53" s="262"/>
      <c r="J53" s="263"/>
      <c r="K53" s="658">
        <f t="shared" si="0"/>
        <v>0</v>
      </c>
    </row>
    <row r="54" spans="1:11" ht="12" customHeight="1">
      <c r="A54" s="196" t="str">
        <f>'t1'!A54</f>
        <v>INS. SC. ELEMENTARE E EQUIP. TEMPO DETERM. NON ANNUALE</v>
      </c>
      <c r="B54" s="281" t="str">
        <f>'t1'!B54</f>
        <v>014153</v>
      </c>
      <c r="C54" s="264"/>
      <c r="D54" s="262"/>
      <c r="E54" s="262"/>
      <c r="F54" s="262"/>
      <c r="G54" s="262"/>
      <c r="H54" s="262"/>
      <c r="I54" s="262"/>
      <c r="J54" s="263"/>
      <c r="K54" s="658">
        <f t="shared" si="0"/>
        <v>0</v>
      </c>
    </row>
    <row r="55" spans="1:11" ht="12" customHeight="1">
      <c r="A55" s="196" t="str">
        <f>'t1'!A55</f>
        <v>DOC. DIPL. SOST SCUOLA ELEM. T. DETER. NON ANNUALE</v>
      </c>
      <c r="B55" s="281" t="str">
        <f>'t1'!B55</f>
        <v>014636</v>
      </c>
      <c r="C55" s="264"/>
      <c r="D55" s="262"/>
      <c r="E55" s="262"/>
      <c r="F55" s="262"/>
      <c r="G55" s="262"/>
      <c r="H55" s="262"/>
      <c r="I55" s="262"/>
      <c r="J55" s="263"/>
      <c r="K55" s="658">
        <f t="shared" si="0"/>
        <v>0</v>
      </c>
    </row>
    <row r="56" spans="1:11" ht="12" customHeight="1">
      <c r="A56" s="196" t="str">
        <f>'t1'!A56</f>
        <v>INS. SCUOLA MATERNA TEMPO DETERM. NON ANNUALE</v>
      </c>
      <c r="B56" s="281" t="str">
        <f>'t1'!B56</f>
        <v>014157</v>
      </c>
      <c r="C56" s="264"/>
      <c r="D56" s="262"/>
      <c r="E56" s="262"/>
      <c r="F56" s="262"/>
      <c r="G56" s="262"/>
      <c r="H56" s="262"/>
      <c r="I56" s="262"/>
      <c r="J56" s="263"/>
      <c r="K56" s="658">
        <f t="shared" si="0"/>
        <v>0</v>
      </c>
    </row>
    <row r="57" spans="1:11" ht="12" customHeight="1">
      <c r="A57" s="196" t="str">
        <f>'t1'!A57</f>
        <v>DOC.DIPL.SOST.SC. MATERNA T.DET. NON ANNUALE</v>
      </c>
      <c r="B57" s="281" t="str">
        <f>'t1'!B57</f>
        <v>014644</v>
      </c>
      <c r="C57" s="264"/>
      <c r="D57" s="262"/>
      <c r="E57" s="262"/>
      <c r="F57" s="262"/>
      <c r="G57" s="262"/>
      <c r="H57" s="262"/>
      <c r="I57" s="262"/>
      <c r="J57" s="263"/>
      <c r="K57" s="658">
        <f t="shared" si="0"/>
        <v>0</v>
      </c>
    </row>
    <row r="58" spans="1:11" ht="12" customHeight="1">
      <c r="A58" s="196" t="str">
        <f>'t1'!A58</f>
        <v>INS. DIPL. ISTIT. II GRADO TEMPO DETERM. NON ANNUALE</v>
      </c>
      <c r="B58" s="281" t="str">
        <f>'t1'!B58</f>
        <v>014145</v>
      </c>
      <c r="C58" s="264"/>
      <c r="D58" s="262"/>
      <c r="E58" s="262"/>
      <c r="F58" s="262"/>
      <c r="G58" s="262"/>
      <c r="H58" s="262"/>
      <c r="I58" s="262"/>
      <c r="J58" s="263"/>
      <c r="K58" s="658">
        <f t="shared" si="0"/>
        <v>0</v>
      </c>
    </row>
    <row r="59" spans="1:11" ht="12" customHeight="1">
      <c r="A59" s="196" t="str">
        <f>'t1'!A59</f>
        <v>DOC. DIPL. SOST.IST. SEC. II GRADO T. DET. NON ANNUALE</v>
      </c>
      <c r="B59" s="281" t="str">
        <f>'t1'!B59</f>
        <v>014658</v>
      </c>
      <c r="C59" s="264"/>
      <c r="D59" s="262"/>
      <c r="E59" s="262"/>
      <c r="F59" s="262"/>
      <c r="G59" s="262"/>
      <c r="H59" s="262"/>
      <c r="I59" s="262"/>
      <c r="J59" s="263"/>
      <c r="K59" s="658">
        <f t="shared" si="0"/>
        <v>0</v>
      </c>
    </row>
    <row r="60" spans="1:11" ht="12" customHeight="1">
      <c r="A60" s="196" t="str">
        <f>'t1'!A60</f>
        <v>PERS. EDUCAT. T. DET. NON ANNUALE</v>
      </c>
      <c r="B60" s="281" t="str">
        <f>'t1'!B60</f>
        <v>014648</v>
      </c>
      <c r="C60" s="264"/>
      <c r="D60" s="262"/>
      <c r="E60" s="262"/>
      <c r="F60" s="262"/>
      <c r="G60" s="262"/>
      <c r="H60" s="262"/>
      <c r="I60" s="262"/>
      <c r="J60" s="263"/>
      <c r="K60" s="658">
        <f t="shared" si="0"/>
        <v>0</v>
      </c>
    </row>
    <row r="61" spans="1:11" ht="12" customHeight="1">
      <c r="A61" s="196" t="str">
        <f>'t1'!A61</f>
        <v>DOC.RELIG. SCUOLA SECOND. T. D.CON CONTR. TERMINE ATT. DID.</v>
      </c>
      <c r="B61" s="281" t="str">
        <f>'t1'!B61</f>
        <v>016804</v>
      </c>
      <c r="C61" s="264"/>
      <c r="D61" s="262"/>
      <c r="E61" s="262"/>
      <c r="F61" s="262"/>
      <c r="G61" s="262"/>
      <c r="H61" s="262"/>
      <c r="I61" s="262"/>
      <c r="J61" s="263"/>
      <c r="K61" s="658">
        <f t="shared" si="0"/>
        <v>0</v>
      </c>
    </row>
    <row r="62" spans="1:11" ht="12" customHeight="1">
      <c r="A62" s="196" t="str">
        <f>'t1'!A62</f>
        <v>DOC.RELIG. SCUOLA EL. MAT. T. D. CONTR. TERMINE ATT. DID. </v>
      </c>
      <c r="B62" s="281" t="str">
        <f>'t1'!B62</f>
        <v>014805</v>
      </c>
      <c r="C62" s="264"/>
      <c r="D62" s="262"/>
      <c r="E62" s="262"/>
      <c r="F62" s="262"/>
      <c r="G62" s="262"/>
      <c r="H62" s="262"/>
      <c r="I62" s="262"/>
      <c r="J62" s="263"/>
      <c r="K62" s="658">
        <f t="shared" si="0"/>
        <v>0</v>
      </c>
    </row>
    <row r="63" spans="1:11" ht="12" customHeight="1">
      <c r="A63" s="196" t="str">
        <f>'t1'!A63</f>
        <v>DIR. SERV, GEN. ED AMM. TEMPO DETER. NON ANNUALE</v>
      </c>
      <c r="B63" s="281" t="str">
        <f>'t1'!B63</f>
        <v>013710</v>
      </c>
      <c r="C63" s="264"/>
      <c r="D63" s="262"/>
      <c r="E63" s="262"/>
      <c r="F63" s="262"/>
      <c r="G63" s="262"/>
      <c r="H63" s="262"/>
      <c r="I63" s="262"/>
      <c r="J63" s="263"/>
      <c r="K63" s="658">
        <f t="shared" si="0"/>
        <v>0</v>
      </c>
    </row>
    <row r="64" spans="1:11" ht="12" customHeight="1">
      <c r="A64" s="196" t="str">
        <f>'t1'!A64</f>
        <v>COORDINATORE AMMINISTRATIVO TEMPO DET. NON ANNUALE</v>
      </c>
      <c r="B64" s="281" t="str">
        <f>'t1'!B64</f>
        <v>013651</v>
      </c>
      <c r="C64" s="264"/>
      <c r="D64" s="262"/>
      <c r="E64" s="262"/>
      <c r="F64" s="262"/>
      <c r="G64" s="262"/>
      <c r="H64" s="262"/>
      <c r="I64" s="262"/>
      <c r="J64" s="263"/>
      <c r="K64" s="658">
        <f t="shared" si="0"/>
        <v>0</v>
      </c>
    </row>
    <row r="65" spans="1:11" ht="12" customHeight="1">
      <c r="A65" s="196" t="str">
        <f>'t1'!A65</f>
        <v>COORDINATORE TECNICO TEMPO DET. NON ANNUALE</v>
      </c>
      <c r="B65" s="281" t="str">
        <f>'t1'!B65</f>
        <v>013654</v>
      </c>
      <c r="C65" s="264"/>
      <c r="D65" s="262"/>
      <c r="E65" s="262"/>
      <c r="F65" s="262"/>
      <c r="G65" s="262"/>
      <c r="H65" s="262"/>
      <c r="I65" s="262"/>
      <c r="J65" s="263"/>
      <c r="K65" s="658">
        <f t="shared" si="0"/>
        <v>0</v>
      </c>
    </row>
    <row r="66" spans="1:11" ht="12" customHeight="1">
      <c r="A66" s="196" t="str">
        <f>'t1'!A66</f>
        <v>ASSIST.AMM.VO TEMPO DET. NON ANNUALE</v>
      </c>
      <c r="B66" s="281" t="str">
        <f>'t1'!B66</f>
        <v>012613</v>
      </c>
      <c r="C66" s="264"/>
      <c r="D66" s="262"/>
      <c r="E66" s="262"/>
      <c r="F66" s="262"/>
      <c r="G66" s="262"/>
      <c r="H66" s="262"/>
      <c r="I66" s="262"/>
      <c r="J66" s="263"/>
      <c r="K66" s="658">
        <f t="shared" si="0"/>
        <v>0</v>
      </c>
    </row>
    <row r="67" spans="1:11" ht="12" customHeight="1">
      <c r="A67" s="196" t="str">
        <f>'t1'!A67</f>
        <v>ASSIST.TECN. T. DETERM. NON ANNUALE</v>
      </c>
      <c r="B67" s="281" t="str">
        <f>'t1'!B67</f>
        <v>012615</v>
      </c>
      <c r="C67" s="264"/>
      <c r="D67" s="262"/>
      <c r="E67" s="262"/>
      <c r="F67" s="262"/>
      <c r="G67" s="262"/>
      <c r="H67" s="262"/>
      <c r="I67" s="262"/>
      <c r="J67" s="263"/>
      <c r="K67" s="658">
        <f t="shared" si="0"/>
        <v>0</v>
      </c>
    </row>
    <row r="68" spans="1:11" ht="12" customHeight="1">
      <c r="A68" s="196" t="str">
        <f>'t1'!A68</f>
        <v>CUOCO/INFERMIERE/GUARDAROBIERE T.DETER.NON ANNUALE</v>
      </c>
      <c r="B68" s="281" t="str">
        <f>'t1'!B68</f>
        <v>012621</v>
      </c>
      <c r="C68" s="264"/>
      <c r="D68" s="262"/>
      <c r="E68" s="262"/>
      <c r="F68" s="262"/>
      <c r="G68" s="262"/>
      <c r="H68" s="262"/>
      <c r="I68" s="262"/>
      <c r="J68" s="263"/>
      <c r="K68" s="658">
        <f t="shared" si="0"/>
        <v>0</v>
      </c>
    </row>
    <row r="69" spans="1:11" ht="12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264"/>
      <c r="D69" s="262"/>
      <c r="E69" s="262"/>
      <c r="F69" s="262"/>
      <c r="G69" s="262"/>
      <c r="H69" s="262"/>
      <c r="I69" s="262"/>
      <c r="J69" s="263"/>
      <c r="K69" s="658">
        <f t="shared" si="0"/>
        <v>0</v>
      </c>
    </row>
    <row r="70" spans="1:11" ht="12" customHeight="1" thickBot="1">
      <c r="A70" s="196" t="str">
        <f>'t1'!A70</f>
        <v>COLLAB. SCOLAST. T. DETER. NON ANNUALE</v>
      </c>
      <c r="B70" s="281" t="str">
        <f>'t1'!B70</f>
        <v>011617</v>
      </c>
      <c r="C70" s="264"/>
      <c r="D70" s="262"/>
      <c r="E70" s="262"/>
      <c r="F70" s="262"/>
      <c r="G70" s="262"/>
      <c r="H70" s="262"/>
      <c r="I70" s="262"/>
      <c r="J70" s="263"/>
      <c r="K70" s="658">
        <f t="shared" si="0"/>
        <v>0</v>
      </c>
    </row>
    <row r="71" spans="1:11" ht="12" customHeight="1" thickBot="1" thickTop="1">
      <c r="A71" s="150" t="s">
        <v>5</v>
      </c>
      <c r="B71" s="151"/>
      <c r="C71" s="854">
        <f aca="true" t="shared" si="1" ref="C71:J71">SUM(C6:C70)</f>
        <v>0</v>
      </c>
      <c r="D71" s="656">
        <f t="shared" si="1"/>
        <v>0</v>
      </c>
      <c r="E71" s="656"/>
      <c r="F71" s="656">
        <f t="shared" si="1"/>
        <v>0</v>
      </c>
      <c r="G71" s="656">
        <f t="shared" si="1"/>
        <v>0</v>
      </c>
      <c r="H71" s="656">
        <f t="shared" si="1"/>
        <v>0</v>
      </c>
      <c r="I71" s="656">
        <f t="shared" si="1"/>
        <v>0</v>
      </c>
      <c r="J71" s="656">
        <f t="shared" si="1"/>
        <v>0</v>
      </c>
      <c r="K71" s="657">
        <f>(D71+F71+G71+H71+I71)-J71</f>
        <v>0</v>
      </c>
    </row>
    <row r="72" spans="1:11" s="50" customFormat="1" ht="11.25">
      <c r="A72" s="29" t="s">
        <v>129</v>
      </c>
      <c r="B72" s="7"/>
      <c r="C72" s="5"/>
      <c r="D72" s="5"/>
      <c r="E72" s="5"/>
      <c r="F72" s="5"/>
      <c r="G72" s="5"/>
      <c r="H72" s="5"/>
      <c r="I72" s="5"/>
      <c r="J72" s="5"/>
      <c r="K72" s="5"/>
    </row>
    <row r="73" ht="11.25">
      <c r="A73" s="5" t="s">
        <v>134</v>
      </c>
    </row>
    <row r="74" ht="11.25">
      <c r="A74" s="5" t="s">
        <v>135</v>
      </c>
    </row>
  </sheetData>
  <sheetProtection password="EA98" sheet="1" scenarios="1" formatColumns="0" selectLockedCells="1"/>
  <mergeCells count="2">
    <mergeCell ref="H2:K2"/>
    <mergeCell ref="A1:I1"/>
  </mergeCells>
  <dataValidations count="1">
    <dataValidation type="whole" allowBlank="1" showInputMessage="1" showErrorMessage="1" errorTitle="ERRORE NEL DATO IMMESSO" error="INSERIRE SOLO NUMERI INTERI&#10;" sqref="D6:J70">
      <formula1>1</formula1>
      <formula2>999999999999</formula2>
    </dataValidation>
  </dataValidations>
  <printOptions horizontalCentered="1" verticalCentered="1"/>
  <pageMargins left="0" right="0" top="0.1968503937007874" bottom="0.17" header="0.19" footer="0.17"/>
  <pageSetup horizontalDpi="300" verticalDpi="300" orientation="landscape" paperSize="9" scale="8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S76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42" sqref="C42"/>
    </sheetView>
  </sheetViews>
  <sheetFormatPr defaultColWidth="9.33203125" defaultRowHeight="10.5"/>
  <cols>
    <col min="1" max="1" width="52.16015625" style="5" customWidth="1"/>
    <col min="2" max="2" width="8.66015625" style="7" customWidth="1"/>
    <col min="3" max="15" width="14.33203125" style="5" customWidth="1"/>
    <col min="16" max="16384" width="9.33203125" style="5" customWidth="1"/>
  </cols>
  <sheetData>
    <row r="1" spans="1:15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413"/>
    </row>
    <row r="2" spans="1:15" ht="27" customHeight="1" thickBot="1">
      <c r="A2" s="6"/>
      <c r="F2" s="137"/>
      <c r="G2" s="137"/>
      <c r="H2" s="137"/>
      <c r="I2" s="137"/>
      <c r="J2" s="137"/>
      <c r="K2" s="137"/>
      <c r="L2" s="137"/>
      <c r="M2" s="137"/>
      <c r="N2" s="137"/>
      <c r="O2" s="671"/>
    </row>
    <row r="3" spans="1:15" ht="13.5" thickBot="1">
      <c r="A3" s="12"/>
      <c r="B3" s="13"/>
      <c r="C3" s="414" t="s">
        <v>222</v>
      </c>
      <c r="D3" s="1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32"/>
    </row>
    <row r="4" spans="1:15" ht="45.75" thickTop="1">
      <c r="A4" s="384" t="s">
        <v>84</v>
      </c>
      <c r="B4" s="385" t="s">
        <v>1</v>
      </c>
      <c r="C4" s="674" t="s">
        <v>444</v>
      </c>
      <c r="D4" s="674" t="s">
        <v>445</v>
      </c>
      <c r="E4" s="674" t="s">
        <v>446</v>
      </c>
      <c r="F4" s="675" t="s">
        <v>262</v>
      </c>
      <c r="G4" s="675" t="s">
        <v>447</v>
      </c>
      <c r="H4" s="674" t="s">
        <v>448</v>
      </c>
      <c r="I4" s="674" t="s">
        <v>449</v>
      </c>
      <c r="J4" s="675" t="s">
        <v>450</v>
      </c>
      <c r="K4" s="675" t="s">
        <v>451</v>
      </c>
      <c r="L4" s="674" t="s">
        <v>452</v>
      </c>
      <c r="M4" s="674" t="s">
        <v>303</v>
      </c>
      <c r="N4" s="674" t="s">
        <v>453</v>
      </c>
      <c r="O4" s="147" t="s">
        <v>101</v>
      </c>
    </row>
    <row r="5" spans="1:15" ht="14.25" customHeight="1" thickBot="1">
      <c r="A5" s="173"/>
      <c r="B5" s="148"/>
      <c r="C5" s="676" t="s">
        <v>454</v>
      </c>
      <c r="D5" s="677" t="s">
        <v>455</v>
      </c>
      <c r="E5" s="677" t="s">
        <v>456</v>
      </c>
      <c r="F5" s="677" t="s">
        <v>263</v>
      </c>
      <c r="G5" s="677" t="s">
        <v>264</v>
      </c>
      <c r="H5" s="676" t="s">
        <v>457</v>
      </c>
      <c r="I5" s="676" t="s">
        <v>458</v>
      </c>
      <c r="J5" s="676" t="s">
        <v>459</v>
      </c>
      <c r="K5" s="676" t="s">
        <v>460</v>
      </c>
      <c r="L5" s="676" t="s">
        <v>461</v>
      </c>
      <c r="M5" s="676" t="s">
        <v>265</v>
      </c>
      <c r="N5" s="676" t="s">
        <v>266</v>
      </c>
      <c r="O5" s="149" t="s">
        <v>46</v>
      </c>
    </row>
    <row r="6" spans="1:15" ht="12.75" customHeight="1" thickTop="1">
      <c r="A6" s="28" t="str">
        <f>'t1'!A6</f>
        <v>DIRIGENTE SCOLASTICO</v>
      </c>
      <c r="B6" s="291" t="str">
        <f>'t1'!B6</f>
        <v>0D0158</v>
      </c>
      <c r="C6" s="265"/>
      <c r="D6" s="265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660">
        <f aca="true" t="shared" si="0" ref="O6:O37">SUM(C6:N6)</f>
        <v>0</v>
      </c>
    </row>
    <row r="7" spans="1:15" ht="12.75" customHeight="1">
      <c r="A7" s="196" t="str">
        <f>'t1'!A7</f>
        <v>EX PRESIDI/RUOLO AD ESAURIMENTO</v>
      </c>
      <c r="B7" s="281" t="str">
        <f>'t1'!B7</f>
        <v>0D0E58</v>
      </c>
      <c r="C7" s="265"/>
      <c r="D7" s="265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660">
        <f t="shared" si="0"/>
        <v>0</v>
      </c>
    </row>
    <row r="8" spans="1:15" ht="12.75" customHeight="1">
      <c r="A8" s="196" t="str">
        <f>'t1'!A8</f>
        <v>DOC. LAUR. IST. SEC. II GRADO</v>
      </c>
      <c r="B8" s="281" t="str">
        <f>'t1'!B8</f>
        <v>016132</v>
      </c>
      <c r="C8" s="265"/>
      <c r="D8" s="265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660">
        <f t="shared" si="0"/>
        <v>0</v>
      </c>
    </row>
    <row r="9" spans="1:15" ht="12.75" customHeight="1">
      <c r="A9" s="196" t="str">
        <f>'t1'!A9</f>
        <v>DOC. LAUR. SOST. IST.SEC. II GRADO</v>
      </c>
      <c r="B9" s="281" t="str">
        <f>'t1'!B9</f>
        <v>016630</v>
      </c>
      <c r="C9" s="265"/>
      <c r="D9" s="265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660">
        <f t="shared" si="0"/>
        <v>0</v>
      </c>
    </row>
    <row r="10" spans="1:15" ht="12.75" customHeight="1">
      <c r="A10" s="196" t="str">
        <f>'t1'!A10</f>
        <v>DOC. SCUOLA MEDIA ED EQUIP.</v>
      </c>
      <c r="B10" s="281" t="str">
        <f>'t1'!B10</f>
        <v>016135</v>
      </c>
      <c r="C10" s="265"/>
      <c r="D10" s="265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660">
        <f t="shared" si="0"/>
        <v>0</v>
      </c>
    </row>
    <row r="11" spans="1:15" ht="12.75" customHeight="1">
      <c r="A11" s="196" t="str">
        <f>'t1'!A11</f>
        <v>DOC. LAUR. SOST. SCUOLA MEDIA</v>
      </c>
      <c r="B11" s="281" t="str">
        <f>'t1'!B11</f>
        <v>016638</v>
      </c>
      <c r="C11" s="265"/>
      <c r="D11" s="265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660">
        <f t="shared" si="0"/>
        <v>0</v>
      </c>
    </row>
    <row r="12" spans="1:15" ht="12.75" customHeight="1">
      <c r="A12" s="196" t="str">
        <f>'t1'!A12</f>
        <v>INS. SC. ELEMENTARE ED EQUIP.</v>
      </c>
      <c r="B12" s="281" t="str">
        <f>'t1'!B12</f>
        <v>014154</v>
      </c>
      <c r="C12" s="265"/>
      <c r="D12" s="265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660">
        <f t="shared" si="0"/>
        <v>0</v>
      </c>
    </row>
    <row r="13" spans="1:15" ht="12.75" customHeight="1">
      <c r="A13" s="196" t="str">
        <f>'t1'!A13</f>
        <v>DOC. DIPL. SOST. SCUOLA ELEMENTARE</v>
      </c>
      <c r="B13" s="281" t="str">
        <f>'t1'!B13</f>
        <v>014634</v>
      </c>
      <c r="C13" s="265"/>
      <c r="D13" s="265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660">
        <f t="shared" si="0"/>
        <v>0</v>
      </c>
    </row>
    <row r="14" spans="1:15" ht="12.75" customHeight="1">
      <c r="A14" s="196" t="str">
        <f>'t1'!A14</f>
        <v>INS. SCUOLA MATERNA</v>
      </c>
      <c r="B14" s="281" t="str">
        <f>'t1'!B14</f>
        <v>014155</v>
      </c>
      <c r="C14" s="265"/>
      <c r="D14" s="265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660">
        <f t="shared" si="0"/>
        <v>0</v>
      </c>
    </row>
    <row r="15" spans="1:15" ht="12.75" customHeight="1">
      <c r="A15" s="196" t="str">
        <f>'t1'!A15</f>
        <v>DOC. DIPL. SOST. SCUOLA MATERNA</v>
      </c>
      <c r="B15" s="281" t="str">
        <f>'t1'!B15</f>
        <v>014714</v>
      </c>
      <c r="C15" s="265"/>
      <c r="D15" s="265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660">
        <f t="shared" si="0"/>
        <v>0</v>
      </c>
    </row>
    <row r="16" spans="1:15" ht="12.75" customHeight="1">
      <c r="A16" s="196" t="str">
        <f>'t1'!A16</f>
        <v>INS. DIPL. ISTIT. II GRADO</v>
      </c>
      <c r="B16" s="281" t="str">
        <f>'t1'!B16</f>
        <v>014143</v>
      </c>
      <c r="C16" s="265"/>
      <c r="D16" s="265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660">
        <f t="shared" si="0"/>
        <v>0</v>
      </c>
    </row>
    <row r="17" spans="1:15" ht="12.75" customHeight="1">
      <c r="A17" s="196" t="str">
        <f>'t1'!A17</f>
        <v>DOC. DIPL. SOST. IST. SEC. II GRADO</v>
      </c>
      <c r="B17" s="281" t="str">
        <f>'t1'!B17</f>
        <v>014656</v>
      </c>
      <c r="C17" s="265"/>
      <c r="D17" s="265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660">
        <f t="shared" si="0"/>
        <v>0</v>
      </c>
    </row>
    <row r="18" spans="1:15" ht="12.75" customHeight="1">
      <c r="A18" s="196" t="str">
        <f>'t1'!A18</f>
        <v>PERSONALE EDUCATIVO</v>
      </c>
      <c r="B18" s="281" t="str">
        <f>'t1'!B18</f>
        <v>014646</v>
      </c>
      <c r="C18" s="265"/>
      <c r="D18" s="265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660">
        <f t="shared" si="0"/>
        <v>0</v>
      </c>
    </row>
    <row r="19" spans="1:15" ht="12.75" customHeight="1">
      <c r="A19" s="196" t="str">
        <f>'t1'!A19</f>
        <v>DIR. SERV. GEN. ED AMM.</v>
      </c>
      <c r="B19" s="281" t="str">
        <f>'t1'!B19</f>
        <v>013159</v>
      </c>
      <c r="C19" s="265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660">
        <f t="shared" si="0"/>
        <v>0</v>
      </c>
    </row>
    <row r="20" spans="1:15" ht="12.75" customHeight="1">
      <c r="A20" s="196" t="str">
        <f>'t1'!A20</f>
        <v>COORDINATORE AMMINISTRATIVO</v>
      </c>
      <c r="B20" s="281" t="str">
        <f>'t1'!B20</f>
        <v>013498</v>
      </c>
      <c r="C20" s="265"/>
      <c r="D20" s="265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660">
        <f t="shared" si="0"/>
        <v>0</v>
      </c>
    </row>
    <row r="21" spans="1:15" ht="12.75" customHeight="1">
      <c r="A21" s="196" t="str">
        <f>'t1'!A21</f>
        <v>COORDINATORE TECNICO</v>
      </c>
      <c r="B21" s="281" t="str">
        <f>'t1'!B21</f>
        <v>013499</v>
      </c>
      <c r="C21" s="265"/>
      <c r="D21" s="265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660">
        <f t="shared" si="0"/>
        <v>0</v>
      </c>
    </row>
    <row r="22" spans="1:15" ht="12.75" customHeight="1">
      <c r="A22" s="196" t="str">
        <f>'t1'!A22</f>
        <v>ASSISTENTE AMMINISTRATIVO</v>
      </c>
      <c r="B22" s="281" t="str">
        <f>'t1'!B22</f>
        <v>012117</v>
      </c>
      <c r="C22" s="265"/>
      <c r="D22" s="265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660">
        <f t="shared" si="0"/>
        <v>0</v>
      </c>
    </row>
    <row r="23" spans="1:15" ht="12.75" customHeight="1">
      <c r="A23" s="196" t="str">
        <f>'t1'!A23</f>
        <v>ASSISTENTE TECNICO</v>
      </c>
      <c r="B23" s="281" t="str">
        <f>'t1'!B23</f>
        <v>012119</v>
      </c>
      <c r="C23" s="265"/>
      <c r="D23" s="265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660">
        <f t="shared" si="0"/>
        <v>0</v>
      </c>
    </row>
    <row r="24" spans="1:15" ht="12.75" customHeight="1">
      <c r="A24" s="196" t="str">
        <f>'t1'!A24</f>
        <v>CUOCO/INFERMIERE/GUARDAROBIERE</v>
      </c>
      <c r="B24" s="281" t="str">
        <f>'t1'!B24</f>
        <v>012125</v>
      </c>
      <c r="C24" s="265"/>
      <c r="D24" s="265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660">
        <f t="shared" si="0"/>
        <v>0</v>
      </c>
    </row>
    <row r="25" spans="1:15" ht="12.75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265"/>
      <c r="D25" s="265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660">
        <f t="shared" si="0"/>
        <v>0</v>
      </c>
    </row>
    <row r="26" spans="1:15" ht="12.75" customHeight="1">
      <c r="A26" s="196" t="str">
        <f>'t1'!A26</f>
        <v>COLLABORATORE SCOLASTICO</v>
      </c>
      <c r="B26" s="281" t="str">
        <f>'t1'!B26</f>
        <v>011121</v>
      </c>
      <c r="C26" s="265"/>
      <c r="D26" s="265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660">
        <f t="shared" si="0"/>
        <v>0</v>
      </c>
    </row>
    <row r="27" spans="1:15" ht="12.75" customHeight="1">
      <c r="A27" s="196" t="str">
        <f>'t1'!A27</f>
        <v>DOC.RELIG. SCUOLA SECOND.</v>
      </c>
      <c r="B27" s="281" t="str">
        <f>'t1'!B27</f>
        <v>016139</v>
      </c>
      <c r="C27" s="265"/>
      <c r="D27" s="265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660">
        <f t="shared" si="0"/>
        <v>0</v>
      </c>
    </row>
    <row r="28" spans="1:15" ht="12.75" customHeight="1">
      <c r="A28" s="196" t="str">
        <f>'t1'!A28</f>
        <v>DOC.RELIG. SCUOLA EL. MAT.</v>
      </c>
      <c r="B28" s="281" t="str">
        <f>'t1'!B28</f>
        <v>014138</v>
      </c>
      <c r="C28" s="265"/>
      <c r="D28" s="265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660">
        <f t="shared" si="0"/>
        <v>0</v>
      </c>
    </row>
    <row r="29" spans="1:15" ht="12.75" customHeight="1">
      <c r="A29" s="196" t="str">
        <f>'t1'!A29</f>
        <v>DOC. LAUR. IST. SEC. II GRADO TEMPO DETERM. ANNUALE</v>
      </c>
      <c r="B29" s="281" t="str">
        <f>'t1'!B29</f>
        <v>016134</v>
      </c>
      <c r="C29" s="265"/>
      <c r="D29" s="265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660">
        <f t="shared" si="0"/>
        <v>0</v>
      </c>
    </row>
    <row r="30" spans="1:15" ht="12.75" customHeight="1">
      <c r="A30" s="196" t="str">
        <f>'t1'!A30</f>
        <v>DOC. LAUR. SOST. IST.SEC. II GRADO T. DETER.ANNUALE</v>
      </c>
      <c r="B30" s="281" t="str">
        <f>'t1'!B30</f>
        <v>016631</v>
      </c>
      <c r="C30" s="265"/>
      <c r="D30" s="265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660">
        <f t="shared" si="0"/>
        <v>0</v>
      </c>
    </row>
    <row r="31" spans="1:15" ht="12.75" customHeight="1">
      <c r="A31" s="196" t="str">
        <f>'t1'!A31</f>
        <v>DOC. SCUOLA MEDIA ED EQUIP. TEMPO DETERM. ANNUALE</v>
      </c>
      <c r="B31" s="281" t="str">
        <f>'t1'!B31</f>
        <v>016136</v>
      </c>
      <c r="C31" s="265"/>
      <c r="D31" s="265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660">
        <f t="shared" si="0"/>
        <v>0</v>
      </c>
    </row>
    <row r="32" spans="1:15" ht="12.75" customHeight="1">
      <c r="A32" s="196" t="str">
        <f>'t1'!A32</f>
        <v>DOC. LAUR. SOST. SCUOLA MEDIA T.DETER. ANNUALE</v>
      </c>
      <c r="B32" s="281" t="str">
        <f>'t1'!B32</f>
        <v>016639</v>
      </c>
      <c r="C32" s="265"/>
      <c r="D32" s="265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660">
        <f t="shared" si="0"/>
        <v>0</v>
      </c>
    </row>
    <row r="33" spans="1:15" ht="12.75" customHeight="1">
      <c r="A33" s="196" t="str">
        <f>'t1'!A33</f>
        <v>INS. SC. ELEMENTARE E EQUIP. TEMPO DETERM. ANNUALE</v>
      </c>
      <c r="B33" s="281" t="str">
        <f>'t1'!B33</f>
        <v>014152</v>
      </c>
      <c r="C33" s="265"/>
      <c r="D33" s="265"/>
      <c r="E33" s="265"/>
      <c r="F33" s="266"/>
      <c r="G33" s="266"/>
      <c r="H33" s="266"/>
      <c r="I33" s="266"/>
      <c r="J33" s="266"/>
      <c r="K33" s="266"/>
      <c r="L33" s="266"/>
      <c r="M33" s="266"/>
      <c r="N33" s="266"/>
      <c r="O33" s="660">
        <f t="shared" si="0"/>
        <v>0</v>
      </c>
    </row>
    <row r="34" spans="1:15" ht="12.75" customHeight="1">
      <c r="A34" s="196" t="str">
        <f>'t1'!A34</f>
        <v>DOC. DIPL. SOST. SCUOLA ELEM. T. DETER. ANNUALE</v>
      </c>
      <c r="B34" s="281" t="str">
        <f>'t1'!B34</f>
        <v>014635</v>
      </c>
      <c r="C34" s="265"/>
      <c r="D34" s="265"/>
      <c r="E34" s="265"/>
      <c r="F34" s="266"/>
      <c r="G34" s="266"/>
      <c r="H34" s="266"/>
      <c r="I34" s="266"/>
      <c r="J34" s="266"/>
      <c r="K34" s="266"/>
      <c r="L34" s="266"/>
      <c r="M34" s="266"/>
      <c r="N34" s="266"/>
      <c r="O34" s="660">
        <f t="shared" si="0"/>
        <v>0</v>
      </c>
    </row>
    <row r="35" spans="1:15" ht="12.75" customHeight="1">
      <c r="A35" s="196" t="str">
        <f>'t1'!A35</f>
        <v>INS. SCUOLA MATERNA TEMPO DETERM. ANNUALE</v>
      </c>
      <c r="B35" s="281" t="str">
        <f>'t1'!B35</f>
        <v>014156</v>
      </c>
      <c r="C35" s="265"/>
      <c r="D35" s="265"/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660">
        <f t="shared" si="0"/>
        <v>0</v>
      </c>
    </row>
    <row r="36" spans="1:15" ht="12.75" customHeight="1">
      <c r="A36" s="196" t="str">
        <f>'t1'!A36</f>
        <v>DOC. DIPL.SOST. SC. MATERNA T. DET. ANNUALE</v>
      </c>
      <c r="B36" s="281" t="str">
        <f>'t1'!B36</f>
        <v>014643</v>
      </c>
      <c r="C36" s="265"/>
      <c r="D36" s="265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660">
        <f t="shared" si="0"/>
        <v>0</v>
      </c>
    </row>
    <row r="37" spans="1:15" ht="12.75" customHeight="1">
      <c r="A37" s="196" t="str">
        <f>'t1'!A37</f>
        <v>INS. DIPL. ISTIT. II GRADO TEMPO DETERM. ANNUALE</v>
      </c>
      <c r="B37" s="281" t="str">
        <f>'t1'!B37</f>
        <v>014144</v>
      </c>
      <c r="C37" s="265"/>
      <c r="D37" s="265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660">
        <f t="shared" si="0"/>
        <v>0</v>
      </c>
    </row>
    <row r="38" spans="1:15" ht="12.75" customHeight="1">
      <c r="A38" s="196" t="str">
        <f>'t1'!A38</f>
        <v>DOC. DIPL. SOST.IST. SEC. II GRADO T. DET. ANNUALE</v>
      </c>
      <c r="B38" s="281" t="str">
        <f>'t1'!B38</f>
        <v>014657</v>
      </c>
      <c r="C38" s="265"/>
      <c r="D38" s="265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660">
        <f aca="true" t="shared" si="1" ref="O38:O69">SUM(C38:N38)</f>
        <v>0</v>
      </c>
    </row>
    <row r="39" spans="1:15" ht="12.75" customHeight="1">
      <c r="A39" s="196" t="str">
        <f>'t1'!A39</f>
        <v>PERS. EDUCAT. T. DET. ANNUALE</v>
      </c>
      <c r="B39" s="281" t="str">
        <f>'t1'!B39</f>
        <v>014647</v>
      </c>
      <c r="C39" s="265"/>
      <c r="D39" s="265"/>
      <c r="E39" s="262"/>
      <c r="F39" s="266"/>
      <c r="G39" s="266"/>
      <c r="H39" s="267"/>
      <c r="I39" s="266"/>
      <c r="J39" s="266"/>
      <c r="K39" s="266"/>
      <c r="L39" s="266"/>
      <c r="M39" s="266"/>
      <c r="N39" s="266"/>
      <c r="O39" s="660">
        <f t="shared" si="1"/>
        <v>0</v>
      </c>
    </row>
    <row r="40" spans="1:15" ht="12.75" customHeight="1">
      <c r="A40" s="196" t="str">
        <f>'t1'!A40</f>
        <v>DOC.RELIG. SCUOLA SECOND. T. D. CON CONTR. ANNUALE</v>
      </c>
      <c r="B40" s="281" t="str">
        <f>'t1'!B40</f>
        <v>016802</v>
      </c>
      <c r="C40" s="265"/>
      <c r="D40" s="265"/>
      <c r="E40" s="262"/>
      <c r="F40" s="266"/>
      <c r="G40" s="266"/>
      <c r="H40" s="267"/>
      <c r="I40" s="266"/>
      <c r="J40" s="266"/>
      <c r="K40" s="266"/>
      <c r="L40" s="266"/>
      <c r="M40" s="266"/>
      <c r="N40" s="266"/>
      <c r="O40" s="660">
        <f t="shared" si="1"/>
        <v>0</v>
      </c>
    </row>
    <row r="41" spans="1:15" ht="12.75" customHeight="1">
      <c r="A41" s="196" t="str">
        <f>'t1'!A41</f>
        <v>DOC.RELIG. SCUOLA EL. MAT. T.D. CON CONTR. ANNUA ANNUALE</v>
      </c>
      <c r="B41" s="281" t="str">
        <f>'t1'!B41</f>
        <v>014803</v>
      </c>
      <c r="C41" s="265"/>
      <c r="D41" s="265"/>
      <c r="E41" s="262"/>
      <c r="F41" s="266"/>
      <c r="G41" s="266"/>
      <c r="H41" s="267"/>
      <c r="I41" s="266"/>
      <c r="J41" s="266"/>
      <c r="K41" s="266"/>
      <c r="L41" s="266"/>
      <c r="M41" s="266"/>
      <c r="N41" s="266"/>
      <c r="O41" s="660">
        <f t="shared" si="1"/>
        <v>0</v>
      </c>
    </row>
    <row r="42" spans="1:15" ht="12.75" customHeight="1">
      <c r="A42" s="196" t="str">
        <f>'t1'!A42</f>
        <v>DIR. SERV. GEN. ED AMM.TEMPO DETER.</v>
      </c>
      <c r="B42" s="281" t="str">
        <f>'t1'!B42</f>
        <v>013160</v>
      </c>
      <c r="C42" s="265"/>
      <c r="D42" s="265"/>
      <c r="E42" s="262"/>
      <c r="F42" s="266"/>
      <c r="G42" s="266"/>
      <c r="H42" s="267"/>
      <c r="I42" s="266"/>
      <c r="J42" s="266"/>
      <c r="K42" s="266"/>
      <c r="L42" s="266"/>
      <c r="M42" s="266"/>
      <c r="N42" s="266"/>
      <c r="O42" s="660">
        <f t="shared" si="1"/>
        <v>0</v>
      </c>
    </row>
    <row r="43" spans="1:15" ht="12.75" customHeight="1">
      <c r="A43" s="196" t="str">
        <f>'t1'!A43</f>
        <v>COORDINATORE AMMINISTRATIVO TEMPO DET. ANNUALE</v>
      </c>
      <c r="B43" s="281" t="str">
        <f>'t1'!B43</f>
        <v>013650</v>
      </c>
      <c r="C43" s="265"/>
      <c r="D43" s="265"/>
      <c r="E43" s="262"/>
      <c r="F43" s="266"/>
      <c r="G43" s="266"/>
      <c r="H43" s="267"/>
      <c r="I43" s="266"/>
      <c r="J43" s="266"/>
      <c r="K43" s="266"/>
      <c r="L43" s="266"/>
      <c r="M43" s="266"/>
      <c r="N43" s="266"/>
      <c r="O43" s="660">
        <f t="shared" si="1"/>
        <v>0</v>
      </c>
    </row>
    <row r="44" spans="1:15" ht="12.75" customHeight="1">
      <c r="A44" s="196" t="str">
        <f>'t1'!A44</f>
        <v>COORDINATORE TECNICO TEMPO DET. ANNUALE</v>
      </c>
      <c r="B44" s="281" t="str">
        <f>'t1'!B44</f>
        <v>013653</v>
      </c>
      <c r="C44" s="265"/>
      <c r="D44" s="265"/>
      <c r="E44" s="262"/>
      <c r="F44" s="268"/>
      <c r="G44" s="268"/>
      <c r="H44" s="268"/>
      <c r="I44" s="266"/>
      <c r="J44" s="266"/>
      <c r="K44" s="266"/>
      <c r="L44" s="266"/>
      <c r="M44" s="266"/>
      <c r="N44" s="266"/>
      <c r="O44" s="660">
        <f t="shared" si="1"/>
        <v>0</v>
      </c>
    </row>
    <row r="45" spans="1:15" ht="12.75" customHeight="1">
      <c r="A45" s="196" t="str">
        <f>'t1'!A45</f>
        <v>ASSISTENTE AMM.VO TEMPO DET. ANNUALE</v>
      </c>
      <c r="B45" s="281" t="str">
        <f>'t1'!B45</f>
        <v>012118</v>
      </c>
      <c r="C45" s="265"/>
      <c r="D45" s="265"/>
      <c r="E45" s="265"/>
      <c r="F45" s="266"/>
      <c r="G45" s="266"/>
      <c r="H45" s="267"/>
      <c r="I45" s="266"/>
      <c r="J45" s="266"/>
      <c r="K45" s="266"/>
      <c r="L45" s="266"/>
      <c r="M45" s="266"/>
      <c r="N45" s="266"/>
      <c r="O45" s="660">
        <f t="shared" si="1"/>
        <v>0</v>
      </c>
    </row>
    <row r="46" spans="1:15" ht="12.75" customHeight="1">
      <c r="A46" s="196" t="str">
        <f>'t1'!A46</f>
        <v>ASSISTENTE TECN. TEMPO DET. ANNUALE</v>
      </c>
      <c r="B46" s="281" t="str">
        <f>'t1'!B46</f>
        <v>012120</v>
      </c>
      <c r="C46" s="265"/>
      <c r="D46" s="265"/>
      <c r="E46" s="265"/>
      <c r="F46" s="266"/>
      <c r="G46" s="266"/>
      <c r="H46" s="266"/>
      <c r="I46" s="266"/>
      <c r="J46" s="266"/>
      <c r="K46" s="266"/>
      <c r="L46" s="266"/>
      <c r="M46" s="266"/>
      <c r="N46" s="266"/>
      <c r="O46" s="660">
        <f t="shared" si="1"/>
        <v>0</v>
      </c>
    </row>
    <row r="47" spans="1:15" ht="12.75" customHeight="1">
      <c r="A47" s="196" t="str">
        <f>'t1'!A47</f>
        <v>CUOCO/INFERMIERE/GUARDAROBIERE TEMPO DETERM.ANNUALE</v>
      </c>
      <c r="B47" s="281" t="str">
        <f>'t1'!B47</f>
        <v>012126</v>
      </c>
      <c r="C47" s="265"/>
      <c r="D47" s="265"/>
      <c r="E47" s="265"/>
      <c r="F47" s="266"/>
      <c r="G47" s="266"/>
      <c r="H47" s="266"/>
      <c r="I47" s="266"/>
      <c r="J47" s="266"/>
      <c r="K47" s="266"/>
      <c r="L47" s="266"/>
      <c r="M47" s="266"/>
      <c r="N47" s="266"/>
      <c r="O47" s="660">
        <f t="shared" si="1"/>
        <v>0</v>
      </c>
    </row>
    <row r="48" spans="1:15" ht="12.75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265"/>
      <c r="D48" s="265"/>
      <c r="E48" s="265"/>
      <c r="F48" s="266"/>
      <c r="G48" s="266"/>
      <c r="H48" s="266"/>
      <c r="I48" s="266"/>
      <c r="J48" s="266"/>
      <c r="K48" s="266"/>
      <c r="L48" s="266"/>
      <c r="M48" s="266"/>
      <c r="N48" s="266"/>
      <c r="O48" s="660">
        <f t="shared" si="1"/>
        <v>0</v>
      </c>
    </row>
    <row r="49" spans="1:15" ht="12.75" customHeight="1">
      <c r="A49" s="196" t="str">
        <f>'t1'!A49</f>
        <v>COLLABORATORE SCOLASTICO TEMPO DET.ANNUALE</v>
      </c>
      <c r="B49" s="281" t="str">
        <f>'t1'!B49</f>
        <v>011124</v>
      </c>
      <c r="C49" s="265"/>
      <c r="D49" s="265"/>
      <c r="E49" s="265"/>
      <c r="F49" s="266"/>
      <c r="G49" s="266"/>
      <c r="H49" s="266"/>
      <c r="I49" s="266"/>
      <c r="J49" s="266"/>
      <c r="K49" s="266"/>
      <c r="L49" s="266"/>
      <c r="M49" s="266"/>
      <c r="N49" s="266"/>
      <c r="O49" s="660">
        <f t="shared" si="1"/>
        <v>0</v>
      </c>
    </row>
    <row r="50" spans="1:15" ht="12.75" customHeight="1">
      <c r="A50" s="196" t="str">
        <f>'t1'!A50</f>
        <v>DOC. LAUR. IST. SEC. II GRADO T. DETERM. NON ANNUALE</v>
      </c>
      <c r="B50" s="281" t="str">
        <f>'t1'!B50</f>
        <v>016133</v>
      </c>
      <c r="C50" s="265"/>
      <c r="D50" s="265"/>
      <c r="E50" s="265"/>
      <c r="F50" s="266"/>
      <c r="G50" s="266"/>
      <c r="H50" s="266"/>
      <c r="I50" s="266"/>
      <c r="J50" s="266"/>
      <c r="K50" s="266"/>
      <c r="L50" s="266"/>
      <c r="M50" s="266"/>
      <c r="N50" s="266"/>
      <c r="O50" s="660">
        <f t="shared" si="1"/>
        <v>0</v>
      </c>
    </row>
    <row r="51" spans="1:15" ht="12.75" customHeight="1">
      <c r="A51" s="196" t="str">
        <f>'t1'!A51</f>
        <v>DOC. LAUR. SOST. IST. SEC. II GRADO T. DETER. NON ANNUALE</v>
      </c>
      <c r="B51" s="281" t="str">
        <f>'t1'!B51</f>
        <v>016632</v>
      </c>
      <c r="C51" s="265"/>
      <c r="D51" s="265"/>
      <c r="E51" s="265"/>
      <c r="F51" s="266"/>
      <c r="G51" s="266"/>
      <c r="H51" s="266"/>
      <c r="I51" s="266"/>
      <c r="J51" s="266"/>
      <c r="K51" s="266"/>
      <c r="L51" s="266"/>
      <c r="M51" s="266"/>
      <c r="N51" s="266"/>
      <c r="O51" s="660">
        <f t="shared" si="1"/>
        <v>0</v>
      </c>
    </row>
    <row r="52" spans="1:15" ht="12.75" customHeight="1">
      <c r="A52" s="196" t="str">
        <f>'t1'!A52</f>
        <v>DOC. SCUOLA MEDIA ED EQUIP. TEMPO DETERM. NON ANNUALE</v>
      </c>
      <c r="B52" s="281" t="str">
        <f>'t1'!B52</f>
        <v>016137</v>
      </c>
      <c r="C52" s="265"/>
      <c r="D52" s="265"/>
      <c r="E52" s="265"/>
      <c r="F52" s="266"/>
      <c r="G52" s="266"/>
      <c r="H52" s="266"/>
      <c r="I52" s="266"/>
      <c r="J52" s="266"/>
      <c r="K52" s="266"/>
      <c r="L52" s="266"/>
      <c r="M52" s="266"/>
      <c r="N52" s="266"/>
      <c r="O52" s="660">
        <f t="shared" si="1"/>
        <v>0</v>
      </c>
    </row>
    <row r="53" spans="1:15" ht="12.75" customHeight="1">
      <c r="A53" s="196" t="str">
        <f>'t1'!A53</f>
        <v>DOC. LAUR. SOST. SCUOLA MEDIA T.DETER. NON ANNUALE</v>
      </c>
      <c r="B53" s="281" t="str">
        <f>'t1'!B53</f>
        <v>016640</v>
      </c>
      <c r="C53" s="265"/>
      <c r="D53" s="265"/>
      <c r="E53" s="265"/>
      <c r="F53" s="266"/>
      <c r="G53" s="266"/>
      <c r="H53" s="266"/>
      <c r="I53" s="266"/>
      <c r="J53" s="266"/>
      <c r="K53" s="266"/>
      <c r="L53" s="266"/>
      <c r="M53" s="266"/>
      <c r="N53" s="266"/>
      <c r="O53" s="660">
        <f t="shared" si="1"/>
        <v>0</v>
      </c>
    </row>
    <row r="54" spans="1:15" ht="12.75" customHeight="1">
      <c r="A54" s="196" t="str">
        <f>'t1'!A54</f>
        <v>INS. SC. ELEMENTARE E EQUIP. TEMPO DETERM. NON ANNUALE</v>
      </c>
      <c r="B54" s="281" t="str">
        <f>'t1'!B54</f>
        <v>014153</v>
      </c>
      <c r="C54" s="265"/>
      <c r="D54" s="265"/>
      <c r="E54" s="265"/>
      <c r="F54" s="266"/>
      <c r="G54" s="266"/>
      <c r="H54" s="266"/>
      <c r="I54" s="266"/>
      <c r="J54" s="266"/>
      <c r="K54" s="266"/>
      <c r="L54" s="266"/>
      <c r="M54" s="266"/>
      <c r="N54" s="266"/>
      <c r="O54" s="660">
        <f t="shared" si="1"/>
        <v>0</v>
      </c>
    </row>
    <row r="55" spans="1:15" ht="12.75" customHeight="1">
      <c r="A55" s="196" t="str">
        <f>'t1'!A55</f>
        <v>DOC. DIPL. SOST SCUOLA ELEM. T. DETER. NON ANNUALE</v>
      </c>
      <c r="B55" s="281" t="str">
        <f>'t1'!B55</f>
        <v>014636</v>
      </c>
      <c r="C55" s="265"/>
      <c r="D55" s="265"/>
      <c r="E55" s="265"/>
      <c r="F55" s="266"/>
      <c r="G55" s="266"/>
      <c r="H55" s="266"/>
      <c r="I55" s="266"/>
      <c r="J55" s="266"/>
      <c r="K55" s="266"/>
      <c r="L55" s="266"/>
      <c r="M55" s="266"/>
      <c r="N55" s="266"/>
      <c r="O55" s="660">
        <f t="shared" si="1"/>
        <v>0</v>
      </c>
    </row>
    <row r="56" spans="1:15" ht="12.75" customHeight="1">
      <c r="A56" s="196" t="str">
        <f>'t1'!A56</f>
        <v>INS. SCUOLA MATERNA TEMPO DETERM. NON ANNUALE</v>
      </c>
      <c r="B56" s="281" t="str">
        <f>'t1'!B56</f>
        <v>014157</v>
      </c>
      <c r="C56" s="265"/>
      <c r="D56" s="265"/>
      <c r="E56" s="265"/>
      <c r="F56" s="266"/>
      <c r="G56" s="266"/>
      <c r="H56" s="266"/>
      <c r="I56" s="266"/>
      <c r="J56" s="266"/>
      <c r="K56" s="266"/>
      <c r="L56" s="266"/>
      <c r="M56" s="266"/>
      <c r="N56" s="266"/>
      <c r="O56" s="660">
        <f t="shared" si="1"/>
        <v>0</v>
      </c>
    </row>
    <row r="57" spans="1:15" ht="12.75" customHeight="1">
      <c r="A57" s="196" t="str">
        <f>'t1'!A57</f>
        <v>DOC.DIPL.SOST.SC. MATERNA T.DET. NON ANNUALE</v>
      </c>
      <c r="B57" s="281" t="str">
        <f>'t1'!B57</f>
        <v>014644</v>
      </c>
      <c r="C57" s="265"/>
      <c r="D57" s="265"/>
      <c r="E57" s="265"/>
      <c r="F57" s="266"/>
      <c r="G57" s="266"/>
      <c r="H57" s="266"/>
      <c r="I57" s="266"/>
      <c r="J57" s="266"/>
      <c r="K57" s="266"/>
      <c r="L57" s="266"/>
      <c r="M57" s="266"/>
      <c r="N57" s="266"/>
      <c r="O57" s="660">
        <f t="shared" si="1"/>
        <v>0</v>
      </c>
    </row>
    <row r="58" spans="1:15" ht="12.75" customHeight="1">
      <c r="A58" s="196" t="str">
        <f>'t1'!A58</f>
        <v>INS. DIPL. ISTIT. II GRADO TEMPO DETERM. NON ANNUALE</v>
      </c>
      <c r="B58" s="281" t="str">
        <f>'t1'!B58</f>
        <v>014145</v>
      </c>
      <c r="C58" s="265"/>
      <c r="D58" s="265"/>
      <c r="E58" s="265"/>
      <c r="F58" s="266"/>
      <c r="G58" s="266"/>
      <c r="H58" s="266"/>
      <c r="I58" s="266"/>
      <c r="J58" s="266"/>
      <c r="K58" s="266"/>
      <c r="L58" s="266"/>
      <c r="M58" s="266"/>
      <c r="N58" s="266"/>
      <c r="O58" s="660">
        <f t="shared" si="1"/>
        <v>0</v>
      </c>
    </row>
    <row r="59" spans="1:15" ht="12.75" customHeight="1">
      <c r="A59" s="196" t="str">
        <f>'t1'!A59</f>
        <v>DOC. DIPL. SOST.IST. SEC. II GRADO T. DET. NON ANNUALE</v>
      </c>
      <c r="B59" s="281" t="str">
        <f>'t1'!B59</f>
        <v>014658</v>
      </c>
      <c r="C59" s="265"/>
      <c r="D59" s="265"/>
      <c r="E59" s="265"/>
      <c r="F59" s="266"/>
      <c r="G59" s="266"/>
      <c r="H59" s="266"/>
      <c r="I59" s="266"/>
      <c r="J59" s="266"/>
      <c r="K59" s="266"/>
      <c r="L59" s="266"/>
      <c r="M59" s="266"/>
      <c r="N59" s="266"/>
      <c r="O59" s="660">
        <f t="shared" si="1"/>
        <v>0</v>
      </c>
    </row>
    <row r="60" spans="1:15" ht="12.75" customHeight="1">
      <c r="A60" s="196" t="str">
        <f>'t1'!A60</f>
        <v>PERS. EDUCAT. T. DET. NON ANNUALE</v>
      </c>
      <c r="B60" s="281" t="str">
        <f>'t1'!B60</f>
        <v>014648</v>
      </c>
      <c r="C60" s="265"/>
      <c r="D60" s="265"/>
      <c r="E60" s="265"/>
      <c r="F60" s="266"/>
      <c r="G60" s="266"/>
      <c r="H60" s="266"/>
      <c r="I60" s="266"/>
      <c r="J60" s="266"/>
      <c r="K60" s="266"/>
      <c r="L60" s="266"/>
      <c r="M60" s="266"/>
      <c r="N60" s="266"/>
      <c r="O60" s="660">
        <f t="shared" si="1"/>
        <v>0</v>
      </c>
    </row>
    <row r="61" spans="1:15" ht="12.75" customHeight="1">
      <c r="A61" s="196" t="str">
        <f>'t1'!A61</f>
        <v>DOC.RELIG. SCUOLA SECOND. T. D.CON CONTR. TERMINE ATT. DID.</v>
      </c>
      <c r="B61" s="281" t="str">
        <f>'t1'!B61</f>
        <v>016804</v>
      </c>
      <c r="C61" s="265"/>
      <c r="D61" s="265"/>
      <c r="E61" s="265"/>
      <c r="F61" s="266"/>
      <c r="G61" s="266"/>
      <c r="H61" s="266"/>
      <c r="I61" s="266"/>
      <c r="J61" s="266"/>
      <c r="K61" s="266"/>
      <c r="L61" s="266"/>
      <c r="M61" s="266"/>
      <c r="N61" s="266"/>
      <c r="O61" s="660">
        <f t="shared" si="1"/>
        <v>0</v>
      </c>
    </row>
    <row r="62" spans="1:15" ht="12.75" customHeight="1">
      <c r="A62" s="196" t="str">
        <f>'t1'!A62</f>
        <v>DOC.RELIG. SCUOLA EL. MAT. T. D. CONTR. TERMINE ATT. DID. </v>
      </c>
      <c r="B62" s="281" t="str">
        <f>'t1'!B62</f>
        <v>014805</v>
      </c>
      <c r="C62" s="265"/>
      <c r="D62" s="265"/>
      <c r="E62" s="265"/>
      <c r="F62" s="266"/>
      <c r="G62" s="266"/>
      <c r="H62" s="266"/>
      <c r="I62" s="266"/>
      <c r="J62" s="266"/>
      <c r="K62" s="266"/>
      <c r="L62" s="266"/>
      <c r="M62" s="266"/>
      <c r="N62" s="266"/>
      <c r="O62" s="660">
        <f t="shared" si="1"/>
        <v>0</v>
      </c>
    </row>
    <row r="63" spans="1:15" ht="12.75" customHeight="1">
      <c r="A63" s="196" t="str">
        <f>'t1'!A63</f>
        <v>DIR. SERV, GEN. ED AMM. TEMPO DETER. NON ANNUALE</v>
      </c>
      <c r="B63" s="281" t="str">
        <f>'t1'!B63</f>
        <v>013710</v>
      </c>
      <c r="C63" s="265"/>
      <c r="D63" s="265"/>
      <c r="E63" s="265"/>
      <c r="F63" s="266"/>
      <c r="G63" s="266"/>
      <c r="H63" s="266"/>
      <c r="I63" s="266"/>
      <c r="J63" s="266"/>
      <c r="K63" s="266"/>
      <c r="L63" s="266"/>
      <c r="M63" s="266"/>
      <c r="N63" s="266"/>
      <c r="O63" s="660">
        <f t="shared" si="1"/>
        <v>0</v>
      </c>
    </row>
    <row r="64" spans="1:15" ht="12.75" customHeight="1">
      <c r="A64" s="196" t="str">
        <f>'t1'!A64</f>
        <v>COORDINATORE AMMINISTRATIVO TEMPO DET. NON ANNUALE</v>
      </c>
      <c r="B64" s="281" t="str">
        <f>'t1'!B64</f>
        <v>013651</v>
      </c>
      <c r="C64" s="265"/>
      <c r="D64" s="265"/>
      <c r="E64" s="265"/>
      <c r="F64" s="266"/>
      <c r="G64" s="266"/>
      <c r="H64" s="266"/>
      <c r="I64" s="266"/>
      <c r="J64" s="266"/>
      <c r="K64" s="266"/>
      <c r="L64" s="266"/>
      <c r="M64" s="266"/>
      <c r="N64" s="266"/>
      <c r="O64" s="660">
        <f t="shared" si="1"/>
        <v>0</v>
      </c>
    </row>
    <row r="65" spans="1:15" ht="12.75" customHeight="1">
      <c r="A65" s="196" t="str">
        <f>'t1'!A65</f>
        <v>COORDINATORE TECNICO TEMPO DET. NON ANNUALE</v>
      </c>
      <c r="B65" s="281" t="str">
        <f>'t1'!B65</f>
        <v>013654</v>
      </c>
      <c r="C65" s="265"/>
      <c r="D65" s="265"/>
      <c r="E65" s="265"/>
      <c r="F65" s="266"/>
      <c r="G65" s="266"/>
      <c r="H65" s="266"/>
      <c r="I65" s="266"/>
      <c r="J65" s="266"/>
      <c r="K65" s="266"/>
      <c r="L65" s="266"/>
      <c r="M65" s="266"/>
      <c r="N65" s="266"/>
      <c r="O65" s="660">
        <f t="shared" si="1"/>
        <v>0</v>
      </c>
    </row>
    <row r="66" spans="1:15" ht="12.75" customHeight="1">
      <c r="A66" s="196" t="str">
        <f>'t1'!A66</f>
        <v>ASSIST.AMM.VO TEMPO DET. NON ANNUALE</v>
      </c>
      <c r="B66" s="281" t="str">
        <f>'t1'!B66</f>
        <v>012613</v>
      </c>
      <c r="C66" s="265"/>
      <c r="D66" s="265"/>
      <c r="E66" s="265"/>
      <c r="F66" s="266"/>
      <c r="G66" s="266"/>
      <c r="H66" s="266"/>
      <c r="I66" s="266"/>
      <c r="J66" s="266"/>
      <c r="K66" s="266"/>
      <c r="L66" s="266"/>
      <c r="M66" s="266"/>
      <c r="N66" s="266"/>
      <c r="O66" s="660">
        <f t="shared" si="1"/>
        <v>0</v>
      </c>
    </row>
    <row r="67" spans="1:15" ht="12.75" customHeight="1">
      <c r="A67" s="196" t="str">
        <f>'t1'!A67</f>
        <v>ASSIST.TECN. T. DETERM. NON ANNUALE</v>
      </c>
      <c r="B67" s="281" t="str">
        <f>'t1'!B67</f>
        <v>012615</v>
      </c>
      <c r="C67" s="265"/>
      <c r="D67" s="265"/>
      <c r="E67" s="265"/>
      <c r="F67" s="266"/>
      <c r="G67" s="266"/>
      <c r="H67" s="266"/>
      <c r="I67" s="266"/>
      <c r="J67" s="266"/>
      <c r="K67" s="266"/>
      <c r="L67" s="266"/>
      <c r="M67" s="266"/>
      <c r="N67" s="266"/>
      <c r="O67" s="660">
        <f t="shared" si="1"/>
        <v>0</v>
      </c>
    </row>
    <row r="68" spans="1:15" ht="12.75" customHeight="1">
      <c r="A68" s="196" t="str">
        <f>'t1'!A68</f>
        <v>CUOCO/INFERMIERE/GUARDAROBIERE T.DETER.NON ANNUALE</v>
      </c>
      <c r="B68" s="281" t="str">
        <f>'t1'!B68</f>
        <v>012621</v>
      </c>
      <c r="C68" s="265"/>
      <c r="D68" s="265"/>
      <c r="E68" s="265"/>
      <c r="F68" s="266"/>
      <c r="G68" s="266"/>
      <c r="H68" s="266"/>
      <c r="I68" s="266"/>
      <c r="J68" s="266"/>
      <c r="K68" s="266"/>
      <c r="L68" s="266"/>
      <c r="M68" s="266"/>
      <c r="N68" s="266"/>
      <c r="O68" s="660">
        <f t="shared" si="1"/>
        <v>0</v>
      </c>
    </row>
    <row r="69" spans="1:15" ht="12.75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265"/>
      <c r="D69" s="265"/>
      <c r="E69" s="265"/>
      <c r="F69" s="266"/>
      <c r="G69" s="266"/>
      <c r="H69" s="266"/>
      <c r="I69" s="266"/>
      <c r="J69" s="266"/>
      <c r="K69" s="266"/>
      <c r="L69" s="266"/>
      <c r="M69" s="266"/>
      <c r="N69" s="266"/>
      <c r="O69" s="660">
        <f t="shared" si="1"/>
        <v>0</v>
      </c>
    </row>
    <row r="70" spans="1:15" ht="12.75" customHeight="1" thickBot="1">
      <c r="A70" s="196" t="str">
        <f>'t1'!A70</f>
        <v>COLLAB. SCOLAST. T. DETER. NON ANNUALE</v>
      </c>
      <c r="B70" s="281" t="str">
        <f>'t1'!B70</f>
        <v>011617</v>
      </c>
      <c r="C70" s="265"/>
      <c r="D70" s="265"/>
      <c r="E70" s="265"/>
      <c r="F70" s="266"/>
      <c r="G70" s="266"/>
      <c r="H70" s="266"/>
      <c r="I70" s="266"/>
      <c r="J70" s="266"/>
      <c r="K70" s="266"/>
      <c r="L70" s="266"/>
      <c r="M70" s="266"/>
      <c r="N70" s="266"/>
      <c r="O70" s="660">
        <f>SUM(C70:N70)</f>
        <v>0</v>
      </c>
    </row>
    <row r="71" spans="1:15" ht="18" customHeight="1" thickBot="1" thickTop="1">
      <c r="A71" s="207" t="s">
        <v>5</v>
      </c>
      <c r="B71" s="151"/>
      <c r="C71" s="659">
        <f aca="true" t="shared" si="2" ref="C71:O71">SUM(C6:C70)</f>
        <v>0</v>
      </c>
      <c r="D71" s="659">
        <f t="shared" si="2"/>
        <v>0</v>
      </c>
      <c r="E71" s="659">
        <f t="shared" si="2"/>
        <v>0</v>
      </c>
      <c r="F71" s="659">
        <f t="shared" si="2"/>
        <v>0</v>
      </c>
      <c r="G71" s="659">
        <f t="shared" si="2"/>
        <v>0</v>
      </c>
      <c r="H71" s="659">
        <f t="shared" si="2"/>
        <v>0</v>
      </c>
      <c r="I71" s="659">
        <f t="shared" si="2"/>
        <v>0</v>
      </c>
      <c r="J71" s="659">
        <f t="shared" si="2"/>
        <v>0</v>
      </c>
      <c r="K71" s="659">
        <f t="shared" si="2"/>
        <v>0</v>
      </c>
      <c r="L71" s="659">
        <f t="shared" si="2"/>
        <v>0</v>
      </c>
      <c r="M71" s="659">
        <f t="shared" si="2"/>
        <v>0</v>
      </c>
      <c r="N71" s="659">
        <f t="shared" si="2"/>
        <v>0</v>
      </c>
      <c r="O71" s="657">
        <f t="shared" si="2"/>
        <v>0</v>
      </c>
    </row>
    <row r="72" spans="1:19" ht="11.25">
      <c r="A72" s="29" t="s">
        <v>129</v>
      </c>
      <c r="O72" s="50"/>
      <c r="P72" s="50"/>
      <c r="Q72" s="50"/>
      <c r="R72" s="50"/>
      <c r="S72" s="50"/>
    </row>
    <row r="73" spans="1:19" ht="11.25">
      <c r="A73" s="5" t="s">
        <v>134</v>
      </c>
      <c r="B73" s="68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ht="11.25">
      <c r="A74" s="198"/>
    </row>
    <row r="75" ht="11.25">
      <c r="A75" s="198"/>
    </row>
    <row r="76" ht="11.25">
      <c r="A76" s="3"/>
    </row>
  </sheetData>
  <sheetProtection password="EA98" sheet="1" scenarios="1" formatColumns="0" selectLockedCells="1" autoFilter="0"/>
  <mergeCells count="1">
    <mergeCell ref="A1:N1"/>
  </mergeCells>
  <dataValidations count="1">
    <dataValidation type="whole" allowBlank="1" showInputMessage="1" showErrorMessage="1" errorTitle="ERRORE NEL DATO IMMESSO" error="INSERIRE SOLO NUMERI INTERI" sqref="C6:N70">
      <formula1>1</formula1>
      <formula2>999999999999</formula2>
    </dataValidation>
  </dataValidations>
  <printOptions horizontalCentered="1" verticalCentered="1"/>
  <pageMargins left="0" right="0" top="0.43" bottom="0.45" header="0.33" footer="0.25"/>
  <pageSetup fitToHeight="2" fitToWidth="1" horizontalDpi="300" verticalDpi="300" orientation="landscape" paperSize="9" scale="5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1"/>
  <dimension ref="A1:M27"/>
  <sheetViews>
    <sheetView showGridLines="0" workbookViewId="0" topLeftCell="A1">
      <selection activeCell="C4" sqref="C4"/>
    </sheetView>
  </sheetViews>
  <sheetFormatPr defaultColWidth="9.33203125" defaultRowHeight="10.5"/>
  <cols>
    <col min="1" max="1" width="100.83203125" style="0" customWidth="1"/>
    <col min="2" max="2" width="18" style="0" customWidth="1"/>
    <col min="3" max="3" width="38.66015625" style="0" customWidth="1"/>
  </cols>
  <sheetData>
    <row r="1" spans="1:13" s="5" customFormat="1" ht="43.5" customHeight="1">
      <c r="A1" s="754" t="str">
        <f>'t1'!A1</f>
        <v>SCUOLA</v>
      </c>
      <c r="B1" s="754"/>
      <c r="C1" s="413"/>
      <c r="D1" s="3"/>
      <c r="E1" s="3"/>
      <c r="F1" s="3"/>
      <c r="G1" s="4"/>
      <c r="H1" s="3"/>
      <c r="I1" s="3"/>
      <c r="J1" s="3"/>
      <c r="K1" s="3"/>
      <c r="M1"/>
    </row>
    <row r="2" spans="1:3" ht="30" customHeight="1" thickBot="1">
      <c r="A2" s="6"/>
      <c r="B2" s="759"/>
      <c r="C2" s="759"/>
    </row>
    <row r="3" spans="1:3" ht="21.75" customHeight="1" thickBot="1">
      <c r="A3" s="138" t="s">
        <v>67</v>
      </c>
      <c r="B3" s="386" t="s">
        <v>40</v>
      </c>
      <c r="C3" s="387" t="s">
        <v>42</v>
      </c>
    </row>
    <row r="4" spans="1:3" s="140" customFormat="1" ht="25.5" customHeight="1" thickTop="1">
      <c r="A4" s="139" t="s">
        <v>97</v>
      </c>
      <c r="B4" s="216" t="s">
        <v>102</v>
      </c>
      <c r="C4" s="269"/>
    </row>
    <row r="5" spans="1:3" s="140" customFormat="1" ht="25.5" customHeight="1">
      <c r="A5" s="144" t="s">
        <v>90</v>
      </c>
      <c r="B5" s="217" t="s">
        <v>114</v>
      </c>
      <c r="C5" s="269"/>
    </row>
    <row r="6" spans="1:3" s="140" customFormat="1" ht="25.5" customHeight="1">
      <c r="A6" s="144" t="s">
        <v>87</v>
      </c>
      <c r="B6" s="204" t="s">
        <v>115</v>
      </c>
      <c r="C6" s="269"/>
    </row>
    <row r="7" spans="1:3" s="140" customFormat="1" ht="25.5" customHeight="1">
      <c r="A7" s="144" t="s">
        <v>93</v>
      </c>
      <c r="B7" s="218" t="s">
        <v>116</v>
      </c>
      <c r="C7" s="269"/>
    </row>
    <row r="8" spans="1:3" s="140" customFormat="1" ht="25.5" customHeight="1">
      <c r="A8" s="145" t="s">
        <v>92</v>
      </c>
      <c r="B8" s="204" t="s">
        <v>117</v>
      </c>
      <c r="C8" s="269"/>
    </row>
    <row r="9" spans="1:3" s="140" customFormat="1" ht="25.5" customHeight="1">
      <c r="A9" s="174" t="s">
        <v>91</v>
      </c>
      <c r="B9" s="218" t="s">
        <v>118</v>
      </c>
      <c r="C9" s="270"/>
    </row>
    <row r="10" spans="1:3" s="140" customFormat="1" ht="25.5" customHeight="1">
      <c r="A10" s="219" t="s">
        <v>570</v>
      </c>
      <c r="B10" s="204" t="s">
        <v>106</v>
      </c>
      <c r="C10" s="269"/>
    </row>
    <row r="11" spans="1:3" s="140" customFormat="1" ht="25.5" customHeight="1">
      <c r="A11" s="145" t="s">
        <v>119</v>
      </c>
      <c r="B11" s="203" t="s">
        <v>120</v>
      </c>
      <c r="C11" s="269"/>
    </row>
    <row r="12" spans="1:3" s="140" customFormat="1" ht="25.5" customHeight="1">
      <c r="A12" s="145" t="s">
        <v>568</v>
      </c>
      <c r="B12" s="203" t="s">
        <v>122</v>
      </c>
      <c r="C12" s="269"/>
    </row>
    <row r="13" spans="1:3" s="140" customFormat="1" ht="25.5" customHeight="1">
      <c r="A13" s="145" t="s">
        <v>298</v>
      </c>
      <c r="B13" s="204" t="s">
        <v>139</v>
      </c>
      <c r="C13" s="269"/>
    </row>
    <row r="14" spans="1:3" s="140" customFormat="1" ht="25.5" customHeight="1">
      <c r="A14" s="174" t="s">
        <v>44</v>
      </c>
      <c r="B14" s="218" t="s">
        <v>121</v>
      </c>
      <c r="C14" s="270"/>
    </row>
    <row r="15" spans="1:3" s="140" customFormat="1" ht="25.5" customHeight="1">
      <c r="A15" s="219" t="s">
        <v>133</v>
      </c>
      <c r="B15" s="217" t="s">
        <v>103</v>
      </c>
      <c r="C15" s="270"/>
    </row>
    <row r="16" spans="1:3" s="140" customFormat="1" ht="25.5" customHeight="1">
      <c r="A16" s="146" t="s">
        <v>98</v>
      </c>
      <c r="B16" s="204" t="s">
        <v>104</v>
      </c>
      <c r="C16" s="269"/>
    </row>
    <row r="17" spans="1:3" s="143" customFormat="1" ht="25.5" customHeight="1">
      <c r="A17" s="142" t="s">
        <v>89</v>
      </c>
      <c r="B17" s="203" t="s">
        <v>113</v>
      </c>
      <c r="C17" s="270"/>
    </row>
    <row r="18" spans="1:3" s="5" customFormat="1" ht="25.5" customHeight="1">
      <c r="A18" s="139" t="s">
        <v>94</v>
      </c>
      <c r="B18" s="204" t="s">
        <v>109</v>
      </c>
      <c r="C18" s="269"/>
    </row>
    <row r="19" spans="1:3" s="143" customFormat="1" ht="25.5" customHeight="1">
      <c r="A19" s="139" t="s">
        <v>88</v>
      </c>
      <c r="B19" s="218" t="s">
        <v>110</v>
      </c>
      <c r="C19" s="269"/>
    </row>
    <row r="20" spans="1:3" s="143" customFormat="1" ht="25.5" customHeight="1">
      <c r="A20" s="139" t="s">
        <v>43</v>
      </c>
      <c r="B20" s="204" t="s">
        <v>111</v>
      </c>
      <c r="C20" s="269"/>
    </row>
    <row r="21" spans="1:3" s="143" customFormat="1" ht="25.5" customHeight="1">
      <c r="A21" s="139" t="s">
        <v>569</v>
      </c>
      <c r="B21" s="218" t="s">
        <v>105</v>
      </c>
      <c r="C21" s="269"/>
    </row>
    <row r="22" spans="1:3" s="143" customFormat="1" ht="25.5" customHeight="1">
      <c r="A22" s="220" t="s">
        <v>137</v>
      </c>
      <c r="B22" s="204" t="s">
        <v>107</v>
      </c>
      <c r="C22" s="271"/>
    </row>
    <row r="23" spans="1:3" s="143" customFormat="1" ht="25.5" customHeight="1">
      <c r="A23" s="221" t="s">
        <v>213</v>
      </c>
      <c r="B23" s="203" t="s">
        <v>108</v>
      </c>
      <c r="C23" s="272"/>
    </row>
    <row r="24" spans="1:3" s="143" customFormat="1" ht="25.5" customHeight="1" thickBot="1">
      <c r="A24" s="141" t="s">
        <v>86</v>
      </c>
      <c r="B24" s="205" t="s">
        <v>112</v>
      </c>
      <c r="C24" s="273"/>
    </row>
    <row r="25" spans="1:2" s="143" customFormat="1" ht="10.5">
      <c r="A25"/>
      <c r="B25"/>
    </row>
    <row r="26" spans="1:2" s="143" customFormat="1" ht="23.25" customHeight="1">
      <c r="A26" s="5" t="s">
        <v>134</v>
      </c>
      <c r="B26"/>
    </row>
    <row r="27" ht="10.5">
      <c r="A27" s="194"/>
    </row>
  </sheetData>
  <sheetProtection password="EA98" sheet="1" scenarios="1" formatColumns="0" selectLockedCells="1" autoFilter="0"/>
  <mergeCells count="2">
    <mergeCell ref="B2:C2"/>
    <mergeCell ref="A1:B1"/>
  </mergeCells>
  <dataValidations count="1">
    <dataValidation type="whole" allowBlank="1" showInputMessage="1" showErrorMessage="1" errorTitle="ERRORE NEL DATO IMMESSO" error="INSERIRE SOLO NUMERI INTERI" sqref="C4:C24">
      <formula1>1</formula1>
      <formula2>999999999999</formula2>
    </dataValidation>
  </dataValidations>
  <printOptions horizontalCentered="1" verticalCentered="1"/>
  <pageMargins left="0" right="0" top="0.1968503937007874" bottom="0.17" header="0.2" footer="0.18"/>
  <pageSetup horizontalDpi="300" verticalDpi="300" orientation="landscape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4"/>
  <dimension ref="A1:Q34"/>
  <sheetViews>
    <sheetView showGridLines="0" workbookViewId="0" topLeftCell="A1">
      <selection activeCell="G3" sqref="G3"/>
    </sheetView>
  </sheetViews>
  <sheetFormatPr defaultColWidth="9.33203125" defaultRowHeight="10.5"/>
  <cols>
    <col min="1" max="1" width="47.33203125" style="489" customWidth="1"/>
    <col min="2" max="2" width="11.5" style="504" bestFit="1" customWidth="1"/>
    <col min="3" max="3" width="20.66015625" style="489" customWidth="1"/>
    <col min="4" max="4" width="2.83203125" style="489" customWidth="1"/>
    <col min="5" max="5" width="50.66015625" style="489" customWidth="1"/>
    <col min="6" max="6" width="11.66015625" style="489" customWidth="1"/>
    <col min="7" max="7" width="19.83203125" style="489" customWidth="1"/>
    <col min="8" max="12" width="9.33203125" style="489" customWidth="1"/>
  </cols>
  <sheetData>
    <row r="1" spans="1:13" s="5" customFormat="1" ht="37.5" customHeight="1">
      <c r="A1" s="754" t="str">
        <f>'t1'!A1</f>
        <v>SCUOLA</v>
      </c>
      <c r="B1" s="754"/>
      <c r="C1" s="754"/>
      <c r="D1" s="754"/>
      <c r="E1" s="562"/>
      <c r="F1" s="458"/>
      <c r="G1" s="486"/>
      <c r="H1" s="561" t="s">
        <v>462</v>
      </c>
      <c r="I1" s="487"/>
      <c r="J1" s="487"/>
      <c r="K1" s="487"/>
      <c r="L1" s="488"/>
      <c r="M1"/>
    </row>
    <row r="2" spans="2:7" ht="45" customHeight="1" thickBot="1">
      <c r="B2" s="489"/>
      <c r="E2" s="753"/>
      <c r="F2" s="753"/>
      <c r="G2" s="753"/>
    </row>
    <row r="3" spans="1:12" ht="42.75" customHeight="1" thickBot="1">
      <c r="A3" s="791" t="str">
        <f>"Inserire le somme non utilizzate e rinviate all'anno successivo (cod. U999 Tabella 15 del "&amp;'t1'!M1-1&amp;")"</f>
        <v>Inserire le somme non utilizzate e rinviate all'anno successivo (cod. U999 Tabella 15 del 2006)</v>
      </c>
      <c r="B3" s="792"/>
      <c r="C3" s="792"/>
      <c r="D3" s="792"/>
      <c r="E3" s="792"/>
      <c r="F3" s="793"/>
      <c r="G3" s="515"/>
      <c r="H3" s="794" t="s">
        <v>207</v>
      </c>
      <c r="I3" s="795"/>
      <c r="J3" s="795"/>
      <c r="K3" s="795"/>
      <c r="L3" s="796"/>
    </row>
    <row r="4" spans="1:17" ht="25.5" customHeight="1">
      <c r="A4" s="490" t="s">
        <v>95</v>
      </c>
      <c r="B4" s="491"/>
      <c r="C4" s="492"/>
      <c r="D4" s="493"/>
      <c r="E4" s="490" t="s">
        <v>219</v>
      </c>
      <c r="F4" s="494"/>
      <c r="G4" s="495"/>
      <c r="H4" s="779" t="str">
        <f>IF(C21=G21,"OK","ATTENZIONE IL TOTALE DELLE ENTRATE NON COINCIDE CON IL TOTALE DELLE USCITE")</f>
        <v>OK</v>
      </c>
      <c r="I4" s="780"/>
      <c r="J4" s="780"/>
      <c r="K4" s="780"/>
      <c r="L4" s="781"/>
      <c r="M4" s="199"/>
      <c r="N4" s="252"/>
      <c r="O4" s="252"/>
      <c r="P4" s="252"/>
      <c r="Q4" s="252"/>
    </row>
    <row r="5" spans="1:17" ht="18" customHeight="1">
      <c r="A5" s="496" t="s">
        <v>67</v>
      </c>
      <c r="B5" s="234" t="s">
        <v>68</v>
      </c>
      <c r="C5" s="497" t="s">
        <v>209</v>
      </c>
      <c r="D5" s="176"/>
      <c r="E5" s="496" t="s">
        <v>67</v>
      </c>
      <c r="F5" s="169" t="s">
        <v>68</v>
      </c>
      <c r="G5" s="498" t="s">
        <v>209</v>
      </c>
      <c r="H5" s="779"/>
      <c r="I5" s="780"/>
      <c r="J5" s="780"/>
      <c r="K5" s="780"/>
      <c r="L5" s="781"/>
      <c r="M5" s="252"/>
      <c r="N5" s="252"/>
      <c r="O5" s="252"/>
      <c r="P5" s="252"/>
      <c r="Q5" s="252"/>
    </row>
    <row r="6" spans="1:17" ht="18" customHeight="1">
      <c r="A6" s="196" t="s">
        <v>463</v>
      </c>
      <c r="B6" s="169" t="s">
        <v>464</v>
      </c>
      <c r="C6" s="389"/>
      <c r="D6" s="493"/>
      <c r="E6" s="499" t="s">
        <v>475</v>
      </c>
      <c r="F6" s="169" t="s">
        <v>476</v>
      </c>
      <c r="G6" s="392"/>
      <c r="H6" s="779"/>
      <c r="I6" s="780"/>
      <c r="J6" s="780"/>
      <c r="K6" s="780"/>
      <c r="L6" s="781"/>
      <c r="M6" s="252"/>
      <c r="N6" s="252"/>
      <c r="O6" s="252"/>
      <c r="P6" s="252"/>
      <c r="Q6" s="252"/>
    </row>
    <row r="7" spans="1:17" ht="18" customHeight="1">
      <c r="A7" s="196" t="s">
        <v>465</v>
      </c>
      <c r="B7" s="169" t="s">
        <v>466</v>
      </c>
      <c r="C7" s="389"/>
      <c r="D7" s="493"/>
      <c r="E7" s="499" t="s">
        <v>477</v>
      </c>
      <c r="F7" s="169" t="s">
        <v>478</v>
      </c>
      <c r="G7" s="389"/>
      <c r="H7" s="779"/>
      <c r="I7" s="780"/>
      <c r="J7" s="780"/>
      <c r="K7" s="780"/>
      <c r="L7" s="781"/>
      <c r="M7" s="252"/>
      <c r="N7" s="252"/>
      <c r="O7" s="252"/>
      <c r="P7" s="252"/>
      <c r="Q7" s="252"/>
    </row>
    <row r="8" spans="1:17" ht="18" customHeight="1">
      <c r="A8" s="196" t="s">
        <v>467</v>
      </c>
      <c r="B8" s="169" t="s">
        <v>468</v>
      </c>
      <c r="C8" s="389"/>
      <c r="D8" s="493"/>
      <c r="E8" s="499" t="s">
        <v>479</v>
      </c>
      <c r="F8" s="169" t="s">
        <v>480</v>
      </c>
      <c r="G8" s="392"/>
      <c r="H8" s="779"/>
      <c r="I8" s="780"/>
      <c r="J8" s="780"/>
      <c r="K8" s="780"/>
      <c r="L8" s="781"/>
      <c r="M8" s="252"/>
      <c r="N8" s="252"/>
      <c r="O8" s="252"/>
      <c r="P8" s="252"/>
      <c r="Q8" s="252"/>
    </row>
    <row r="9" spans="1:17" ht="18" customHeight="1">
      <c r="A9" s="196" t="s">
        <v>469</v>
      </c>
      <c r="B9" s="169" t="s">
        <v>470</v>
      </c>
      <c r="C9" s="389"/>
      <c r="D9" s="493"/>
      <c r="E9" s="499" t="s">
        <v>481</v>
      </c>
      <c r="F9" s="169" t="s">
        <v>482</v>
      </c>
      <c r="G9" s="389"/>
      <c r="H9" s="779"/>
      <c r="I9" s="780"/>
      <c r="J9" s="780"/>
      <c r="K9" s="780"/>
      <c r="L9" s="781"/>
      <c r="M9" s="252"/>
      <c r="N9" s="252"/>
      <c r="O9" s="252"/>
      <c r="P9" s="252"/>
      <c r="Q9" s="252"/>
    </row>
    <row r="10" spans="1:17" ht="18" customHeight="1">
      <c r="A10" s="196" t="s">
        <v>471</v>
      </c>
      <c r="B10" s="169" t="s">
        <v>472</v>
      </c>
      <c r="C10" s="389"/>
      <c r="D10" s="493"/>
      <c r="E10" s="500" t="s">
        <v>258</v>
      </c>
      <c r="F10" s="169" t="s">
        <v>259</v>
      </c>
      <c r="G10" s="392"/>
      <c r="H10" s="779"/>
      <c r="I10" s="780"/>
      <c r="J10" s="780"/>
      <c r="K10" s="780"/>
      <c r="L10" s="781"/>
      <c r="M10" s="252"/>
      <c r="N10" s="252"/>
      <c r="O10" s="252"/>
      <c r="P10" s="252"/>
      <c r="Q10" s="252"/>
    </row>
    <row r="11" spans="1:17" ht="18" customHeight="1" thickBot="1">
      <c r="A11" s="196" t="s">
        <v>473</v>
      </c>
      <c r="B11" s="169" t="s">
        <v>474</v>
      </c>
      <c r="C11" s="389"/>
      <c r="D11" s="493"/>
      <c r="E11" s="500" t="s">
        <v>260</v>
      </c>
      <c r="F11" s="169" t="s">
        <v>261</v>
      </c>
      <c r="G11" s="392"/>
      <c r="H11" s="782"/>
      <c r="I11" s="783"/>
      <c r="J11" s="783"/>
      <c r="K11" s="783"/>
      <c r="L11" s="784"/>
      <c r="M11" s="199"/>
      <c r="N11" s="199"/>
      <c r="O11" s="199"/>
      <c r="P11" s="199"/>
      <c r="Q11" s="199"/>
    </row>
    <row r="12" spans="1:17" ht="18" customHeight="1">
      <c r="A12" s="196" t="s">
        <v>252</v>
      </c>
      <c r="B12" s="169" t="s">
        <v>253</v>
      </c>
      <c r="C12" s="389"/>
      <c r="D12" s="493"/>
      <c r="E12" s="249"/>
      <c r="F12" s="169"/>
      <c r="G12" s="393"/>
      <c r="H12" s="785" t="s">
        <v>206</v>
      </c>
      <c r="I12" s="786"/>
      <c r="J12" s="786"/>
      <c r="K12" s="786"/>
      <c r="L12" s="787"/>
      <c r="M12" s="199"/>
      <c r="N12" s="199"/>
      <c r="O12" s="199"/>
      <c r="P12" s="199"/>
      <c r="Q12" s="199"/>
    </row>
    <row r="13" spans="1:17" ht="18" customHeight="1" thickBot="1">
      <c r="A13" s="196" t="s">
        <v>254</v>
      </c>
      <c r="B13" s="169" t="s">
        <v>255</v>
      </c>
      <c r="C13" s="389"/>
      <c r="D13" s="493"/>
      <c r="E13" s="500"/>
      <c r="F13" s="501"/>
      <c r="G13" s="393"/>
      <c r="H13" s="788"/>
      <c r="I13" s="789"/>
      <c r="J13" s="789"/>
      <c r="K13" s="789"/>
      <c r="L13" s="790"/>
      <c r="M13" s="199"/>
      <c r="N13" s="199"/>
      <c r="O13" s="199"/>
      <c r="P13" s="199"/>
      <c r="Q13" s="199"/>
    </row>
    <row r="14" spans="1:17" ht="18" customHeight="1">
      <c r="A14" s="196" t="s">
        <v>256</v>
      </c>
      <c r="B14" s="169" t="s">
        <v>257</v>
      </c>
      <c r="C14" s="389"/>
      <c r="D14" s="493"/>
      <c r="E14" s="502"/>
      <c r="F14" s="501"/>
      <c r="G14" s="393"/>
      <c r="H14" s="776" t="str">
        <f>IF(C14=G3,"OK ","ATTENZIONE LE SOMME PROVENIENTI DALL'ANNO PRECEDENTE (COD. F999) NON CORRISPONDONO A  QUELLE NON UTILIZZATE E RINVIATE DA TAB. 15 DEL "&amp;'t1'!M1-1&amp;"(COD. U999)")</f>
        <v>OK </v>
      </c>
      <c r="I14" s="777"/>
      <c r="J14" s="777"/>
      <c r="K14" s="777"/>
      <c r="L14" s="778"/>
      <c r="M14" s="199"/>
      <c r="N14" s="199"/>
      <c r="O14" s="199"/>
      <c r="P14" s="199"/>
      <c r="Q14" s="199"/>
    </row>
    <row r="15" spans="1:17" ht="18" customHeight="1">
      <c r="A15" s="196"/>
      <c r="B15" s="169"/>
      <c r="C15" s="390"/>
      <c r="D15" s="493"/>
      <c r="E15" s="500"/>
      <c r="F15" s="501"/>
      <c r="G15" s="393"/>
      <c r="H15" s="779"/>
      <c r="I15" s="780"/>
      <c r="J15" s="780"/>
      <c r="K15" s="780"/>
      <c r="L15" s="781"/>
      <c r="M15" s="199"/>
      <c r="N15" s="199"/>
      <c r="O15" s="199"/>
      <c r="P15" s="199"/>
      <c r="Q15" s="199"/>
    </row>
    <row r="16" spans="1:17" ht="18" customHeight="1">
      <c r="A16" s="249"/>
      <c r="B16" s="169"/>
      <c r="C16" s="390"/>
      <c r="D16" s="493"/>
      <c r="E16" s="500"/>
      <c r="F16" s="501"/>
      <c r="G16" s="393"/>
      <c r="H16" s="779"/>
      <c r="I16" s="780"/>
      <c r="J16" s="780"/>
      <c r="K16" s="780"/>
      <c r="L16" s="781"/>
      <c r="M16" s="199"/>
      <c r="N16" s="199"/>
      <c r="O16" s="199"/>
      <c r="P16" s="199"/>
      <c r="Q16" s="199"/>
    </row>
    <row r="17" spans="1:17" ht="18" customHeight="1">
      <c r="A17" s="196"/>
      <c r="B17" s="169"/>
      <c r="C17" s="390"/>
      <c r="D17" s="493"/>
      <c r="E17" s="500"/>
      <c r="F17" s="501"/>
      <c r="G17" s="393"/>
      <c r="H17" s="779"/>
      <c r="I17" s="780"/>
      <c r="J17" s="780"/>
      <c r="K17" s="780"/>
      <c r="L17" s="781"/>
      <c r="M17" s="199"/>
      <c r="N17" s="199"/>
      <c r="O17" s="199"/>
      <c r="P17" s="199"/>
      <c r="Q17" s="199"/>
    </row>
    <row r="18" spans="1:17" ht="18" customHeight="1">
      <c r="A18" s="249"/>
      <c r="B18" s="234"/>
      <c r="C18" s="390"/>
      <c r="D18" s="493"/>
      <c r="E18" s="500"/>
      <c r="F18" s="501"/>
      <c r="G18" s="393"/>
      <c r="H18" s="779"/>
      <c r="I18" s="780"/>
      <c r="J18" s="780"/>
      <c r="K18" s="780"/>
      <c r="L18" s="781"/>
      <c r="M18" s="199"/>
      <c r="N18" s="199"/>
      <c r="O18" s="199"/>
      <c r="P18" s="199"/>
      <c r="Q18" s="199"/>
    </row>
    <row r="19" spans="1:17" ht="18" customHeight="1">
      <c r="A19" s="249"/>
      <c r="B19" s="234"/>
      <c r="C19" s="390"/>
      <c r="D19" s="493"/>
      <c r="E19" s="500"/>
      <c r="F19" s="501"/>
      <c r="G19" s="393"/>
      <c r="H19" s="779"/>
      <c r="I19" s="780"/>
      <c r="J19" s="780"/>
      <c r="K19" s="780"/>
      <c r="L19" s="781"/>
      <c r="M19" s="199"/>
      <c r="N19" s="199"/>
      <c r="O19" s="199"/>
      <c r="P19" s="199"/>
      <c r="Q19" s="199"/>
    </row>
    <row r="20" spans="1:17" ht="18" customHeight="1" thickBot="1">
      <c r="A20" s="394"/>
      <c r="B20" s="388"/>
      <c r="C20" s="391"/>
      <c r="D20" s="493"/>
      <c r="E20" s="499"/>
      <c r="F20" s="169"/>
      <c r="G20" s="393"/>
      <c r="H20" s="779"/>
      <c r="I20" s="780"/>
      <c r="J20" s="780"/>
      <c r="K20" s="780"/>
      <c r="L20" s="781"/>
      <c r="M20" s="199"/>
      <c r="N20" s="199"/>
      <c r="O20" s="199"/>
      <c r="P20" s="199"/>
      <c r="Q20" s="199"/>
    </row>
    <row r="21" spans="1:17" ht="18" customHeight="1" thickBot="1">
      <c r="A21" s="172" t="s">
        <v>5</v>
      </c>
      <c r="B21" s="170"/>
      <c r="C21" s="661">
        <f>SUM(C6:C14)</f>
        <v>0</v>
      </c>
      <c r="D21" s="210"/>
      <c r="E21" s="503" t="s">
        <v>5</v>
      </c>
      <c r="F21" s="175"/>
      <c r="G21" s="661">
        <f>SUM(G6:G11)</f>
        <v>0</v>
      </c>
      <c r="H21" s="782"/>
      <c r="I21" s="783"/>
      <c r="J21" s="783"/>
      <c r="K21" s="783"/>
      <c r="L21" s="784"/>
      <c r="M21" s="199"/>
      <c r="N21" s="199"/>
      <c r="O21" s="199"/>
      <c r="P21" s="199"/>
      <c r="Q21" s="199"/>
    </row>
    <row r="22" spans="8:17" ht="18" customHeight="1">
      <c r="H22" s="505"/>
      <c r="I22" s="505"/>
      <c r="J22" s="505"/>
      <c r="K22" s="505"/>
      <c r="L22" s="505"/>
      <c r="M22" s="199"/>
      <c r="N22" s="199"/>
      <c r="O22" s="199"/>
      <c r="P22" s="199"/>
      <c r="Q22" s="199"/>
    </row>
    <row r="23" spans="1:17" ht="10.5">
      <c r="A23" s="506" t="s">
        <v>136</v>
      </c>
      <c r="H23" s="505"/>
      <c r="I23" s="505"/>
      <c r="J23" s="505"/>
      <c r="K23" s="505"/>
      <c r="L23" s="505"/>
      <c r="M23" s="199"/>
      <c r="N23" s="199"/>
      <c r="O23" s="199"/>
      <c r="P23" s="199"/>
      <c r="Q23" s="199"/>
    </row>
    <row r="24" spans="8:17" ht="10.5">
      <c r="H24" s="505"/>
      <c r="I24" s="505"/>
      <c r="J24" s="505"/>
      <c r="K24" s="505"/>
      <c r="L24" s="505"/>
      <c r="M24" s="199"/>
      <c r="N24" s="199"/>
      <c r="O24" s="199"/>
      <c r="P24" s="199"/>
      <c r="Q24" s="199"/>
    </row>
    <row r="25" spans="8:17" ht="10.5">
      <c r="H25" s="505"/>
      <c r="I25" s="505"/>
      <c r="J25" s="505"/>
      <c r="K25" s="505"/>
      <c r="L25" s="505"/>
      <c r="M25" s="199"/>
      <c r="N25" s="199"/>
      <c r="O25" s="199"/>
      <c r="P25" s="199"/>
      <c r="Q25" s="199"/>
    </row>
    <row r="26" spans="8:17" ht="10.5" customHeight="1">
      <c r="H26" s="505"/>
      <c r="I26" s="507"/>
      <c r="J26" s="507"/>
      <c r="K26" s="507"/>
      <c r="L26" s="507"/>
      <c r="M26" s="199"/>
      <c r="N26" s="199"/>
      <c r="O26" s="199"/>
      <c r="P26" s="199"/>
      <c r="Q26" s="199"/>
    </row>
    <row r="27" spans="8:17" ht="10.5" customHeight="1">
      <c r="H27" s="507"/>
      <c r="I27" s="507"/>
      <c r="J27" s="507"/>
      <c r="K27" s="507"/>
      <c r="L27" s="507"/>
      <c r="M27" s="199"/>
      <c r="N27" s="199"/>
      <c r="O27" s="199"/>
      <c r="P27" s="199"/>
      <c r="Q27" s="199"/>
    </row>
    <row r="28" spans="13:17" ht="9" customHeight="1">
      <c r="M28" s="199"/>
      <c r="N28" s="199"/>
      <c r="O28" s="199"/>
      <c r="P28" s="199"/>
      <c r="Q28" s="199"/>
    </row>
    <row r="29" spans="13:17" ht="10.5" customHeight="1" hidden="1">
      <c r="M29" s="199"/>
      <c r="N29" s="199"/>
      <c r="O29" s="199"/>
      <c r="P29" s="199"/>
      <c r="Q29" s="199"/>
    </row>
    <row r="30" spans="13:17" ht="8.25" customHeight="1" hidden="1">
      <c r="M30" s="199"/>
      <c r="N30" s="199"/>
      <c r="O30" s="199"/>
      <c r="P30" s="199"/>
      <c r="Q30" s="199"/>
    </row>
    <row r="31" spans="1:12" s="199" customFormat="1" ht="23.25" customHeight="1">
      <c r="A31" s="505"/>
      <c r="B31" s="508"/>
      <c r="C31" s="505"/>
      <c r="D31" s="505"/>
      <c r="E31" s="505"/>
      <c r="F31" s="505"/>
      <c r="G31" s="505"/>
      <c r="H31" s="505"/>
      <c r="I31" s="505"/>
      <c r="J31" s="505"/>
      <c r="K31" s="505"/>
      <c r="L31" s="505"/>
    </row>
    <row r="32" spans="1:12" s="199" customFormat="1" ht="10.5" customHeight="1">
      <c r="A32" s="505"/>
      <c r="B32" s="508"/>
      <c r="C32" s="505"/>
      <c r="D32" s="505"/>
      <c r="E32" s="505"/>
      <c r="F32" s="505"/>
      <c r="G32" s="505"/>
      <c r="H32" s="505"/>
      <c r="I32" s="505"/>
      <c r="J32" s="505"/>
      <c r="K32" s="505"/>
      <c r="L32" s="505"/>
    </row>
    <row r="33" spans="13:17" ht="11.25" customHeight="1">
      <c r="M33" s="199"/>
      <c r="N33" s="199"/>
      <c r="O33" s="199"/>
      <c r="P33" s="199"/>
      <c r="Q33" s="199"/>
    </row>
    <row r="34" spans="13:17" ht="10.5">
      <c r="M34" s="199"/>
      <c r="N34" s="199"/>
      <c r="O34" s="199"/>
      <c r="P34" s="199"/>
      <c r="Q34" s="199"/>
    </row>
  </sheetData>
  <sheetProtection password="EA98" sheet="1" scenarios="1" formatColumns="0" selectLockedCells="1" autoFilter="0"/>
  <mergeCells count="7">
    <mergeCell ref="A1:D1"/>
    <mergeCell ref="H14:L21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14 G6:G11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6"/>
  <dimension ref="A1:M35"/>
  <sheetViews>
    <sheetView showGridLines="0" workbookViewId="0" topLeftCell="A1">
      <selection activeCell="G3" sqref="G3"/>
    </sheetView>
  </sheetViews>
  <sheetFormatPr defaultColWidth="9.33203125" defaultRowHeight="10.5"/>
  <cols>
    <col min="1" max="1" width="50" style="489" customWidth="1"/>
    <col min="2" max="2" width="11.5" style="504" bestFit="1" customWidth="1"/>
    <col min="3" max="3" width="14.16015625" style="489" customWidth="1"/>
    <col min="4" max="4" width="2.83203125" style="489" customWidth="1"/>
    <col min="5" max="5" width="52.33203125" style="489" customWidth="1"/>
    <col min="6" max="6" width="11.66015625" style="489" customWidth="1"/>
    <col min="7" max="7" width="15" style="489" customWidth="1"/>
    <col min="8" max="12" width="9.33203125" style="489" customWidth="1"/>
  </cols>
  <sheetData>
    <row r="1" spans="1:13" s="5" customFormat="1" ht="43.5" customHeight="1">
      <c r="A1" s="754" t="str">
        <f>'t1'!A1</f>
        <v>SCUOLA</v>
      </c>
      <c r="B1" s="754"/>
      <c r="C1" s="754"/>
      <c r="D1" s="754"/>
      <c r="E1" s="562"/>
      <c r="F1" s="458"/>
      <c r="G1" s="486"/>
      <c r="H1" s="561" t="s">
        <v>511</v>
      </c>
      <c r="I1" s="487"/>
      <c r="J1" s="487"/>
      <c r="K1" s="487"/>
      <c r="L1" s="488"/>
      <c r="M1"/>
    </row>
    <row r="2" spans="2:7" ht="45" customHeight="1" thickBot="1">
      <c r="B2" s="489"/>
      <c r="E2" s="753"/>
      <c r="F2" s="753"/>
      <c r="G2" s="753"/>
    </row>
    <row r="3" spans="1:12" ht="42.75" customHeight="1" thickBot="1">
      <c r="A3" s="791" t="str">
        <f>"Inserire le somme non utilizzate e rinviate all'anno successivo (cod. U999 Tabella 15 del "&amp;'t1'!M1-1&amp;")"</f>
        <v>Inserire le somme non utilizzate e rinviate all'anno successivo (cod. U999 Tabella 15 del 2006)</v>
      </c>
      <c r="B3" s="792"/>
      <c r="C3" s="792"/>
      <c r="D3" s="792"/>
      <c r="E3" s="792"/>
      <c r="F3" s="793"/>
      <c r="G3" s="516"/>
      <c r="H3" s="794" t="s">
        <v>207</v>
      </c>
      <c r="I3" s="795"/>
      <c r="J3" s="795"/>
      <c r="K3" s="795"/>
      <c r="L3" s="796"/>
    </row>
    <row r="4" spans="1:12" ht="25.5" customHeight="1">
      <c r="A4" s="490" t="s">
        <v>95</v>
      </c>
      <c r="B4" s="491"/>
      <c r="C4" s="492"/>
      <c r="D4" s="493"/>
      <c r="E4" s="490" t="s">
        <v>219</v>
      </c>
      <c r="F4" s="494"/>
      <c r="G4" s="495"/>
      <c r="H4" s="776" t="str">
        <f>IF(C24=G24,"OK","ATTENZIONE IL TOTALE DELLE ENTRATE NON COINCIDE CON IL TOTALE DELLE USCITE")</f>
        <v>OK</v>
      </c>
      <c r="I4" s="777"/>
      <c r="J4" s="777"/>
      <c r="K4" s="777"/>
      <c r="L4" s="778"/>
    </row>
    <row r="5" spans="1:12" ht="18" customHeight="1">
      <c r="A5" s="496" t="s">
        <v>67</v>
      </c>
      <c r="B5" s="234" t="s">
        <v>68</v>
      </c>
      <c r="C5" s="497" t="s">
        <v>209</v>
      </c>
      <c r="D5" s="176"/>
      <c r="E5" s="496" t="s">
        <v>67</v>
      </c>
      <c r="F5" s="169" t="s">
        <v>68</v>
      </c>
      <c r="G5" s="498" t="s">
        <v>209</v>
      </c>
      <c r="H5" s="779"/>
      <c r="I5" s="780"/>
      <c r="J5" s="780"/>
      <c r="K5" s="780"/>
      <c r="L5" s="781"/>
    </row>
    <row r="6" spans="1:12" ht="18" customHeight="1">
      <c r="A6" s="196" t="s">
        <v>483</v>
      </c>
      <c r="B6" s="169" t="s">
        <v>484</v>
      </c>
      <c r="C6" s="389"/>
      <c r="D6" s="509"/>
      <c r="E6" s="478" t="s">
        <v>497</v>
      </c>
      <c r="F6" s="169" t="s">
        <v>498</v>
      </c>
      <c r="G6" s="392"/>
      <c r="H6" s="779"/>
      <c r="I6" s="780"/>
      <c r="J6" s="780"/>
      <c r="K6" s="780"/>
      <c r="L6" s="781"/>
    </row>
    <row r="7" spans="1:12" ht="18" customHeight="1">
      <c r="A7" s="196" t="s">
        <v>485</v>
      </c>
      <c r="B7" s="169" t="s">
        <v>486</v>
      </c>
      <c r="C7" s="389"/>
      <c r="D7" s="509"/>
      <c r="E7" s="478" t="s">
        <v>499</v>
      </c>
      <c r="F7" s="169" t="s">
        <v>500</v>
      </c>
      <c r="G7" s="389"/>
      <c r="H7" s="779"/>
      <c r="I7" s="780"/>
      <c r="J7" s="780"/>
      <c r="K7" s="780"/>
      <c r="L7" s="781"/>
    </row>
    <row r="8" spans="1:12" ht="18" customHeight="1">
      <c r="A8" s="196" t="s">
        <v>487</v>
      </c>
      <c r="B8" s="169" t="s">
        <v>488</v>
      </c>
      <c r="C8" s="389"/>
      <c r="D8" s="509"/>
      <c r="E8" s="478" t="s">
        <v>501</v>
      </c>
      <c r="F8" s="169" t="s">
        <v>502</v>
      </c>
      <c r="G8" s="392"/>
      <c r="H8" s="779"/>
      <c r="I8" s="780"/>
      <c r="J8" s="780"/>
      <c r="K8" s="780"/>
      <c r="L8" s="781"/>
    </row>
    <row r="9" spans="1:12" ht="18" customHeight="1">
      <c r="A9" s="196" t="s">
        <v>489</v>
      </c>
      <c r="B9" s="169" t="s">
        <v>490</v>
      </c>
      <c r="C9" s="389"/>
      <c r="D9" s="509"/>
      <c r="E9" s="478" t="s">
        <v>503</v>
      </c>
      <c r="F9" s="169" t="s">
        <v>504</v>
      </c>
      <c r="G9" s="392"/>
      <c r="H9" s="779"/>
      <c r="I9" s="780"/>
      <c r="J9" s="780"/>
      <c r="K9" s="780"/>
      <c r="L9" s="781"/>
    </row>
    <row r="10" spans="1:12" ht="18" customHeight="1">
      <c r="A10" s="196" t="s">
        <v>491</v>
      </c>
      <c r="B10" s="169" t="s">
        <v>492</v>
      </c>
      <c r="C10" s="389"/>
      <c r="D10" s="509"/>
      <c r="E10" s="478" t="s">
        <v>505</v>
      </c>
      <c r="F10" s="169" t="s">
        <v>506</v>
      </c>
      <c r="G10" s="392"/>
      <c r="H10" s="779"/>
      <c r="I10" s="780"/>
      <c r="J10" s="780"/>
      <c r="K10" s="780"/>
      <c r="L10" s="781"/>
    </row>
    <row r="11" spans="1:12" ht="18" customHeight="1">
      <c r="A11" s="196" t="s">
        <v>493</v>
      </c>
      <c r="B11" s="169" t="s">
        <v>494</v>
      </c>
      <c r="C11" s="389"/>
      <c r="D11" s="509"/>
      <c r="E11" s="478" t="s">
        <v>507</v>
      </c>
      <c r="F11" s="169" t="s">
        <v>508</v>
      </c>
      <c r="G11" s="389"/>
      <c r="H11" s="779"/>
      <c r="I11" s="780"/>
      <c r="J11" s="780"/>
      <c r="K11" s="780"/>
      <c r="L11" s="781"/>
    </row>
    <row r="12" spans="1:12" ht="18" customHeight="1">
      <c r="A12" s="196" t="s">
        <v>495</v>
      </c>
      <c r="B12" s="169" t="s">
        <v>496</v>
      </c>
      <c r="C12" s="389"/>
      <c r="D12" s="509"/>
      <c r="E12" s="478" t="s">
        <v>509</v>
      </c>
      <c r="F12" s="169" t="s">
        <v>510</v>
      </c>
      <c r="G12" s="392"/>
      <c r="H12" s="779"/>
      <c r="I12" s="780"/>
      <c r="J12" s="780"/>
      <c r="K12" s="780"/>
      <c r="L12" s="781"/>
    </row>
    <row r="13" spans="1:12" ht="18" customHeight="1" thickBot="1">
      <c r="A13" s="249" t="s">
        <v>252</v>
      </c>
      <c r="B13" s="169" t="s">
        <v>253</v>
      </c>
      <c r="C13" s="389"/>
      <c r="D13" s="509"/>
      <c r="E13" s="500" t="s">
        <v>258</v>
      </c>
      <c r="F13" s="169" t="s">
        <v>259</v>
      </c>
      <c r="G13" s="392"/>
      <c r="H13" s="782"/>
      <c r="I13" s="783"/>
      <c r="J13" s="783"/>
      <c r="K13" s="783"/>
      <c r="L13" s="784"/>
    </row>
    <row r="14" spans="1:12" ht="18" customHeight="1">
      <c r="A14" s="249" t="s">
        <v>254</v>
      </c>
      <c r="B14" s="169" t="s">
        <v>255</v>
      </c>
      <c r="C14" s="389"/>
      <c r="D14" s="509"/>
      <c r="E14" s="499" t="s">
        <v>260</v>
      </c>
      <c r="F14" s="169" t="s">
        <v>261</v>
      </c>
      <c r="G14" s="392"/>
      <c r="H14" s="785" t="s">
        <v>206</v>
      </c>
      <c r="I14" s="786"/>
      <c r="J14" s="786"/>
      <c r="K14" s="786"/>
      <c r="L14" s="787"/>
    </row>
    <row r="15" spans="1:12" ht="18" customHeight="1">
      <c r="A15" s="249" t="s">
        <v>256</v>
      </c>
      <c r="B15" s="169" t="s">
        <v>257</v>
      </c>
      <c r="C15" s="389"/>
      <c r="D15" s="509"/>
      <c r="E15" s="249"/>
      <c r="F15" s="169"/>
      <c r="G15" s="393"/>
      <c r="H15" s="797"/>
      <c r="I15" s="798"/>
      <c r="J15" s="798"/>
      <c r="K15" s="798"/>
      <c r="L15" s="799"/>
    </row>
    <row r="16" spans="1:12" ht="18" customHeight="1" thickBot="1">
      <c r="A16" s="249"/>
      <c r="B16" s="169"/>
      <c r="C16" s="390"/>
      <c r="D16" s="509"/>
      <c r="E16" s="249"/>
      <c r="F16" s="169"/>
      <c r="G16" s="393"/>
      <c r="H16" s="788"/>
      <c r="I16" s="789"/>
      <c r="J16" s="789"/>
      <c r="K16" s="789"/>
      <c r="L16" s="790"/>
    </row>
    <row r="17" spans="1:12" ht="18" customHeight="1">
      <c r="A17" s="249"/>
      <c r="B17" s="169"/>
      <c r="C17" s="390"/>
      <c r="D17" s="509"/>
      <c r="E17" s="249"/>
      <c r="F17" s="215"/>
      <c r="G17" s="393"/>
      <c r="H17" s="779" t="str">
        <f>IF(G3=C15,"OK ","ATTENZIONE LE SOMME PROVENIENTI DALL'ANNO PRECEDENTE (COD. F999) NON CORRISPONDONO A  QUELLE NON UTILIZZATE E RINVIATE DA TAB. 15 DEL "&amp;'t1'!M1-1&amp;" (COD. U999)")</f>
        <v>OK </v>
      </c>
      <c r="I17" s="780"/>
      <c r="J17" s="780"/>
      <c r="K17" s="780"/>
      <c r="L17" s="781"/>
    </row>
    <row r="18" spans="1:12" ht="18" customHeight="1">
      <c r="A18" s="249"/>
      <c r="B18" s="169"/>
      <c r="C18" s="390"/>
      <c r="D18" s="509"/>
      <c r="E18" s="249"/>
      <c r="F18" s="169"/>
      <c r="G18" s="393"/>
      <c r="H18" s="779"/>
      <c r="I18" s="780"/>
      <c r="J18" s="780"/>
      <c r="K18" s="780"/>
      <c r="L18" s="781"/>
    </row>
    <row r="19" spans="1:12" ht="18" customHeight="1">
      <c r="A19" s="249"/>
      <c r="B19" s="169"/>
      <c r="C19" s="390"/>
      <c r="D19" s="509"/>
      <c r="E19" s="249"/>
      <c r="F19" s="169"/>
      <c r="G19" s="393"/>
      <c r="H19" s="779"/>
      <c r="I19" s="780"/>
      <c r="J19" s="780"/>
      <c r="K19" s="780"/>
      <c r="L19" s="781"/>
    </row>
    <row r="20" spans="1:12" ht="18" customHeight="1">
      <c r="A20" s="249"/>
      <c r="B20" s="169"/>
      <c r="C20" s="390"/>
      <c r="D20" s="509"/>
      <c r="E20" s="249"/>
      <c r="F20" s="169"/>
      <c r="G20" s="393"/>
      <c r="H20" s="779"/>
      <c r="I20" s="780"/>
      <c r="J20" s="780"/>
      <c r="K20" s="780"/>
      <c r="L20" s="781"/>
    </row>
    <row r="21" spans="1:12" ht="18" customHeight="1">
      <c r="A21" s="196"/>
      <c r="B21" s="479"/>
      <c r="C21" s="390"/>
      <c r="D21" s="509"/>
      <c r="E21" s="249"/>
      <c r="F21" s="215"/>
      <c r="G21" s="393"/>
      <c r="H21" s="779"/>
      <c r="I21" s="780"/>
      <c r="J21" s="780"/>
      <c r="K21" s="780"/>
      <c r="L21" s="781"/>
    </row>
    <row r="22" spans="1:12" ht="18" customHeight="1">
      <c r="A22" s="249"/>
      <c r="B22" s="169"/>
      <c r="C22" s="390"/>
      <c r="D22" s="509"/>
      <c r="E22" s="249"/>
      <c r="F22" s="169"/>
      <c r="G22" s="393"/>
      <c r="H22" s="779"/>
      <c r="I22" s="780"/>
      <c r="J22" s="780"/>
      <c r="K22" s="780"/>
      <c r="L22" s="781"/>
    </row>
    <row r="23" spans="1:12" ht="18" customHeight="1" thickBot="1">
      <c r="A23" s="196"/>
      <c r="B23" s="169"/>
      <c r="C23" s="391"/>
      <c r="D23" s="509"/>
      <c r="E23" s="249"/>
      <c r="F23" s="510"/>
      <c r="G23" s="511"/>
      <c r="H23" s="779"/>
      <c r="I23" s="780"/>
      <c r="J23" s="780"/>
      <c r="K23" s="780"/>
      <c r="L23" s="781"/>
    </row>
    <row r="24" spans="1:12" ht="18" customHeight="1" thickBot="1">
      <c r="A24" s="172" t="s">
        <v>5</v>
      </c>
      <c r="B24" s="170"/>
      <c r="C24" s="661">
        <f>SUM(C6:C15)</f>
        <v>0</v>
      </c>
      <c r="D24" s="210"/>
      <c r="E24" s="503" t="s">
        <v>5</v>
      </c>
      <c r="F24" s="175"/>
      <c r="G24" s="662">
        <f>SUM(G6:G14)</f>
        <v>0</v>
      </c>
      <c r="H24" s="782"/>
      <c r="I24" s="783"/>
      <c r="J24" s="783"/>
      <c r="K24" s="783"/>
      <c r="L24" s="784"/>
    </row>
    <row r="25" ht="18" customHeight="1"/>
    <row r="26" ht="10.5">
      <c r="A26" s="506" t="s">
        <v>136</v>
      </c>
    </row>
    <row r="31" ht="9" customHeight="1"/>
    <row r="32" ht="10.5" hidden="1"/>
    <row r="33" ht="8.25" customHeight="1" hidden="1"/>
    <row r="34" spans="1:12" s="199" customFormat="1" ht="23.25" customHeight="1">
      <c r="A34" s="505"/>
      <c r="B34" s="508"/>
      <c r="C34" s="505"/>
      <c r="D34" s="505"/>
      <c r="E34" s="505"/>
      <c r="F34" s="505"/>
      <c r="G34" s="505"/>
      <c r="H34" s="505"/>
      <c r="I34" s="505"/>
      <c r="J34" s="505"/>
      <c r="K34" s="505"/>
      <c r="L34" s="505"/>
    </row>
    <row r="35" spans="1:12" s="199" customFormat="1" ht="10.5">
      <c r="A35" s="505"/>
      <c r="B35" s="508"/>
      <c r="C35" s="505"/>
      <c r="D35" s="505"/>
      <c r="E35" s="505"/>
      <c r="F35" s="505"/>
      <c r="G35" s="505"/>
      <c r="H35" s="505"/>
      <c r="I35" s="505"/>
      <c r="J35" s="505"/>
      <c r="K35" s="505"/>
      <c r="L35" s="505"/>
    </row>
  </sheetData>
  <sheetProtection password="EA98" sheet="1" scenarios="1" formatColumns="0" selectLockedCells="1" autoFilter="0"/>
  <mergeCells count="7">
    <mergeCell ref="A1:D1"/>
    <mergeCell ref="E2:G2"/>
    <mergeCell ref="H17:L24"/>
    <mergeCell ref="H14:L16"/>
    <mergeCell ref="H4:L13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15 G6:G14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94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60.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416"/>
      <c r="J1" s="413"/>
      <c r="K1" s="3"/>
      <c r="M1"/>
    </row>
    <row r="2" spans="2:13" ht="21" customHeight="1">
      <c r="B2" s="5"/>
      <c r="C2" s="5"/>
      <c r="D2" s="800"/>
      <c r="E2" s="800"/>
      <c r="F2" s="800"/>
      <c r="G2" s="800"/>
      <c r="H2" s="800"/>
      <c r="I2" s="800"/>
      <c r="J2" s="800"/>
      <c r="K2" s="3"/>
      <c r="M2"/>
    </row>
    <row r="3" spans="1:2" s="244" customFormat="1" ht="21" customHeight="1">
      <c r="A3" s="244" t="str">
        <f>"Tavola di coerenza tra presenti al 31.12."&amp;'t1'!M1&amp;" e presenti al 31.12."&amp;'t1'!M1-1&amp;" (Squadratura 1)"</f>
        <v>Tavola di coerenza tra presenti al 31.12.2007 e presenti al 31.12.2006 (Squadratura 1)</v>
      </c>
      <c r="B3" s="415"/>
    </row>
    <row r="4" spans="1:10" ht="36.75" customHeight="1">
      <c r="A4" s="225" t="s">
        <v>152</v>
      </c>
      <c r="B4" s="226" t="s">
        <v>151</v>
      </c>
      <c r="C4" s="226" t="str">
        <f>"Presenti 31.12."&amp;'t1'!M1-1&amp;" (Tab 1)"</f>
        <v>Presenti 31.12.2006 (Tab 1)</v>
      </c>
      <c r="D4" s="226" t="s">
        <v>143</v>
      </c>
      <c r="E4" s="226" t="s">
        <v>205</v>
      </c>
      <c r="F4" s="226" t="s">
        <v>145</v>
      </c>
      <c r="G4" s="226" t="s">
        <v>144</v>
      </c>
      <c r="H4" s="226" t="str">
        <f>"Presenti 31.12."&amp;'t1'!M1&amp;" (Calcolati)"</f>
        <v>Presenti 31.12.2007 (Calcolati)</v>
      </c>
      <c r="I4" s="226" t="str">
        <f>"Presenti 31.12."&amp;'t1'!M1&amp;" (Tab 1)"</f>
        <v>Presenti 31.12.2007 (Tab 1)</v>
      </c>
      <c r="J4" s="226" t="s">
        <v>161</v>
      </c>
    </row>
    <row r="5" spans="1:10" ht="11.25">
      <c r="A5" s="232"/>
      <c r="B5" s="226"/>
      <c r="C5" s="233" t="s">
        <v>153</v>
      </c>
      <c r="D5" s="233" t="s">
        <v>154</v>
      </c>
      <c r="E5" s="233" t="s">
        <v>155</v>
      </c>
      <c r="F5" s="233" t="s">
        <v>156</v>
      </c>
      <c r="G5" s="233" t="s">
        <v>157</v>
      </c>
      <c r="H5" s="233" t="s">
        <v>158</v>
      </c>
      <c r="I5" s="233" t="s">
        <v>159</v>
      </c>
      <c r="J5" s="233" t="s">
        <v>160</v>
      </c>
    </row>
    <row r="6" spans="1:10" ht="13.5" customHeight="1">
      <c r="A6" s="27" t="str">
        <f>'t1'!A6</f>
        <v>DIRIGENTE SCOLASTICO</v>
      </c>
      <c r="B6" s="234" t="str">
        <f>'t1'!B6</f>
        <v>0D0158</v>
      </c>
      <c r="C6" s="450">
        <f>'t1'!C6+'t1'!D6</f>
        <v>0</v>
      </c>
      <c r="D6" s="450">
        <f>'t5'!M6+'t5'!N6</f>
        <v>0</v>
      </c>
      <c r="E6" s="451">
        <f>'t6'!K6+'t6'!L6</f>
        <v>0</v>
      </c>
      <c r="F6" s="451">
        <f>'t4'!BP6</f>
        <v>0</v>
      </c>
      <c r="G6" s="451">
        <f>'t4'!C71</f>
        <v>0</v>
      </c>
      <c r="H6" s="451">
        <f>C6-D6+E6-F6+G6</f>
        <v>0</v>
      </c>
      <c r="I6" s="451">
        <f>'t1'!L6+'t1'!M6</f>
        <v>0</v>
      </c>
      <c r="J6" s="129" t="str">
        <f>IF(H6=I6,"OK","ERRORE")</f>
        <v>OK</v>
      </c>
    </row>
    <row r="7" spans="1:10" ht="13.5" customHeight="1">
      <c r="A7" s="27" t="str">
        <f>'t1'!A7</f>
        <v>EX PRESIDI/RUOLO AD ESAURIMENTO</v>
      </c>
      <c r="B7" s="234" t="str">
        <f>'t1'!B7</f>
        <v>0D0E58</v>
      </c>
      <c r="C7" s="450">
        <f>'t1'!C7+'t1'!D7</f>
        <v>0</v>
      </c>
      <c r="D7" s="450">
        <f>'t5'!M7+'t5'!N7</f>
        <v>0</v>
      </c>
      <c r="E7" s="451">
        <f>'t6'!K7+'t6'!L7</f>
        <v>0</v>
      </c>
      <c r="F7" s="451">
        <f>'t4'!BP7</f>
        <v>0</v>
      </c>
      <c r="G7" s="451">
        <f>'t4'!D71</f>
        <v>0</v>
      </c>
      <c r="H7" s="451">
        <f aca="true" t="shared" si="0" ref="H7:H70">C7-D7+E7-F7+G7</f>
        <v>0</v>
      </c>
      <c r="I7" s="451">
        <f>'t1'!L7+'t1'!M7</f>
        <v>0</v>
      </c>
      <c r="J7" s="129" t="str">
        <f aca="true" t="shared" si="1" ref="J7:J70">IF(H7=I7,"OK","ERRORE")</f>
        <v>OK</v>
      </c>
    </row>
    <row r="8" spans="1:10" ht="13.5" customHeight="1">
      <c r="A8" s="27" t="str">
        <f>'t1'!A8</f>
        <v>DOC. LAUR. IST. SEC. II GRADO</v>
      </c>
      <c r="B8" s="234" t="str">
        <f>'t1'!B8</f>
        <v>016132</v>
      </c>
      <c r="C8" s="450">
        <f>'t1'!C8+'t1'!D8</f>
        <v>0</v>
      </c>
      <c r="D8" s="450">
        <f>'t5'!M8+'t5'!N8</f>
        <v>0</v>
      </c>
      <c r="E8" s="451">
        <f>'t6'!K8+'t6'!L8</f>
        <v>0</v>
      </c>
      <c r="F8" s="451">
        <f>'t4'!BP8</f>
        <v>0</v>
      </c>
      <c r="G8" s="451">
        <f>'t4'!E71</f>
        <v>0</v>
      </c>
      <c r="H8" s="451">
        <f t="shared" si="0"/>
        <v>0</v>
      </c>
      <c r="I8" s="451">
        <f>'t1'!L8+'t1'!M8</f>
        <v>0</v>
      </c>
      <c r="J8" s="129" t="str">
        <f t="shared" si="1"/>
        <v>OK</v>
      </c>
    </row>
    <row r="9" spans="1:10" ht="13.5" customHeight="1">
      <c r="A9" s="27" t="str">
        <f>'t1'!A9</f>
        <v>DOC. LAUR. SOST. IST.SEC. II GRADO</v>
      </c>
      <c r="B9" s="234" t="str">
        <f>'t1'!B9</f>
        <v>016630</v>
      </c>
      <c r="C9" s="450">
        <f>'t1'!C9+'t1'!D9</f>
        <v>0</v>
      </c>
      <c r="D9" s="450">
        <f>'t5'!M9+'t5'!N9</f>
        <v>0</v>
      </c>
      <c r="E9" s="451">
        <f>'t6'!K9+'t6'!L9</f>
        <v>0</v>
      </c>
      <c r="F9" s="451">
        <f>'t4'!BP9</f>
        <v>0</v>
      </c>
      <c r="G9" s="451">
        <f>'t4'!F71</f>
        <v>0</v>
      </c>
      <c r="H9" s="451">
        <f t="shared" si="0"/>
        <v>0</v>
      </c>
      <c r="I9" s="451">
        <f>'t1'!L9+'t1'!M9</f>
        <v>0</v>
      </c>
      <c r="J9" s="129" t="str">
        <f t="shared" si="1"/>
        <v>OK</v>
      </c>
    </row>
    <row r="10" spans="1:10" ht="13.5" customHeight="1">
      <c r="A10" s="27" t="str">
        <f>'t1'!A10</f>
        <v>DOC. SCUOLA MEDIA ED EQUIP.</v>
      </c>
      <c r="B10" s="234" t="str">
        <f>'t1'!B10</f>
        <v>016135</v>
      </c>
      <c r="C10" s="450">
        <f>'t1'!C10+'t1'!D10</f>
        <v>0</v>
      </c>
      <c r="D10" s="450">
        <f>'t5'!M10+'t5'!N10</f>
        <v>0</v>
      </c>
      <c r="E10" s="451">
        <f>'t6'!K10+'t6'!L10</f>
        <v>0</v>
      </c>
      <c r="F10" s="451">
        <f>'t4'!BP10</f>
        <v>0</v>
      </c>
      <c r="G10" s="451">
        <f>'t4'!G71</f>
        <v>0</v>
      </c>
      <c r="H10" s="451">
        <f t="shared" si="0"/>
        <v>0</v>
      </c>
      <c r="I10" s="451">
        <f>'t1'!L10+'t1'!M10</f>
        <v>0</v>
      </c>
      <c r="J10" s="129" t="str">
        <f t="shared" si="1"/>
        <v>OK</v>
      </c>
    </row>
    <row r="11" spans="1:10" ht="13.5" customHeight="1">
      <c r="A11" s="27" t="str">
        <f>'t1'!A11</f>
        <v>DOC. LAUR. SOST. SCUOLA MEDIA</v>
      </c>
      <c r="B11" s="234" t="str">
        <f>'t1'!B11</f>
        <v>016638</v>
      </c>
      <c r="C11" s="450">
        <f>'t1'!C11+'t1'!D11</f>
        <v>0</v>
      </c>
      <c r="D11" s="450">
        <f>'t5'!M11+'t5'!N11</f>
        <v>0</v>
      </c>
      <c r="E11" s="451">
        <f>'t6'!K11+'t6'!L11</f>
        <v>0</v>
      </c>
      <c r="F11" s="451">
        <f>'t4'!BP11</f>
        <v>0</v>
      </c>
      <c r="G11" s="451">
        <f>'t4'!H71</f>
        <v>0</v>
      </c>
      <c r="H11" s="451">
        <f t="shared" si="0"/>
        <v>0</v>
      </c>
      <c r="I11" s="451">
        <f>'t1'!L11+'t1'!M11</f>
        <v>0</v>
      </c>
      <c r="J11" s="129" t="str">
        <f t="shared" si="1"/>
        <v>OK</v>
      </c>
    </row>
    <row r="12" spans="1:10" ht="13.5" customHeight="1">
      <c r="A12" s="27" t="str">
        <f>'t1'!A12</f>
        <v>INS. SC. ELEMENTARE ED EQUIP.</v>
      </c>
      <c r="B12" s="234" t="str">
        <f>'t1'!B12</f>
        <v>014154</v>
      </c>
      <c r="C12" s="450">
        <f>'t1'!C12+'t1'!D12</f>
        <v>0</v>
      </c>
      <c r="D12" s="450">
        <f>'t5'!M12+'t5'!N12</f>
        <v>0</v>
      </c>
      <c r="E12" s="451">
        <f>'t6'!K12+'t6'!L12</f>
        <v>0</v>
      </c>
      <c r="F12" s="451">
        <f>'t4'!BP12</f>
        <v>0</v>
      </c>
      <c r="G12" s="451">
        <f>'t4'!I71</f>
        <v>0</v>
      </c>
      <c r="H12" s="451">
        <f t="shared" si="0"/>
        <v>0</v>
      </c>
      <c r="I12" s="451">
        <f>'t1'!L12+'t1'!M12</f>
        <v>0</v>
      </c>
      <c r="J12" s="129" t="str">
        <f t="shared" si="1"/>
        <v>OK</v>
      </c>
    </row>
    <row r="13" spans="1:10" ht="13.5" customHeight="1">
      <c r="A13" s="27" t="str">
        <f>'t1'!A13</f>
        <v>DOC. DIPL. SOST. SCUOLA ELEMENTARE</v>
      </c>
      <c r="B13" s="234" t="str">
        <f>'t1'!B13</f>
        <v>014634</v>
      </c>
      <c r="C13" s="450">
        <f>'t1'!C13+'t1'!D13</f>
        <v>0</v>
      </c>
      <c r="D13" s="450">
        <f>'t5'!M13+'t5'!N13</f>
        <v>0</v>
      </c>
      <c r="E13" s="451">
        <f>'t6'!K13+'t6'!L13</f>
        <v>0</v>
      </c>
      <c r="F13" s="451">
        <f>'t4'!BP13</f>
        <v>0</v>
      </c>
      <c r="G13" s="451">
        <f>'t4'!J71</f>
        <v>0</v>
      </c>
      <c r="H13" s="451">
        <f t="shared" si="0"/>
        <v>0</v>
      </c>
      <c r="I13" s="451">
        <f>'t1'!L13+'t1'!M13</f>
        <v>0</v>
      </c>
      <c r="J13" s="129" t="str">
        <f t="shared" si="1"/>
        <v>OK</v>
      </c>
    </row>
    <row r="14" spans="1:10" ht="13.5" customHeight="1">
      <c r="A14" s="27" t="str">
        <f>'t1'!A14</f>
        <v>INS. SCUOLA MATERNA</v>
      </c>
      <c r="B14" s="234" t="str">
        <f>'t1'!B14</f>
        <v>014155</v>
      </c>
      <c r="C14" s="450">
        <f>'t1'!C14+'t1'!D14</f>
        <v>0</v>
      </c>
      <c r="D14" s="450">
        <f>'t5'!M14+'t5'!N14</f>
        <v>0</v>
      </c>
      <c r="E14" s="451">
        <f>'t6'!K14+'t6'!L14</f>
        <v>0</v>
      </c>
      <c r="F14" s="451">
        <f>'t4'!BP14</f>
        <v>0</v>
      </c>
      <c r="G14" s="451">
        <f>'t4'!K71</f>
        <v>0</v>
      </c>
      <c r="H14" s="451">
        <f t="shared" si="0"/>
        <v>0</v>
      </c>
      <c r="I14" s="451">
        <f>'t1'!L14+'t1'!M14</f>
        <v>0</v>
      </c>
      <c r="J14" s="129" t="str">
        <f t="shared" si="1"/>
        <v>OK</v>
      </c>
    </row>
    <row r="15" spans="1:10" ht="13.5" customHeight="1">
      <c r="A15" s="27" t="str">
        <f>'t1'!A15</f>
        <v>DOC. DIPL. SOST. SCUOLA MATERNA</v>
      </c>
      <c r="B15" s="234" t="str">
        <f>'t1'!B15</f>
        <v>014714</v>
      </c>
      <c r="C15" s="450">
        <f>'t1'!C15+'t1'!D15</f>
        <v>0</v>
      </c>
      <c r="D15" s="450">
        <f>'t5'!M15+'t5'!N15</f>
        <v>0</v>
      </c>
      <c r="E15" s="451">
        <f>'t6'!K15+'t6'!L15</f>
        <v>0</v>
      </c>
      <c r="F15" s="451">
        <f>'t4'!BP15</f>
        <v>0</v>
      </c>
      <c r="G15" s="451">
        <f>'t4'!L71</f>
        <v>0</v>
      </c>
      <c r="H15" s="451">
        <f t="shared" si="0"/>
        <v>0</v>
      </c>
      <c r="I15" s="451">
        <f>'t1'!L15+'t1'!M15</f>
        <v>0</v>
      </c>
      <c r="J15" s="129" t="str">
        <f t="shared" si="1"/>
        <v>OK</v>
      </c>
    </row>
    <row r="16" spans="1:10" ht="13.5" customHeight="1">
      <c r="A16" s="27" t="str">
        <f>'t1'!A16</f>
        <v>INS. DIPL. ISTIT. II GRADO</v>
      </c>
      <c r="B16" s="234" t="str">
        <f>'t1'!B16</f>
        <v>014143</v>
      </c>
      <c r="C16" s="450">
        <f>'t1'!C16+'t1'!D16</f>
        <v>0</v>
      </c>
      <c r="D16" s="450">
        <f>'t5'!M16+'t5'!N16</f>
        <v>0</v>
      </c>
      <c r="E16" s="451">
        <f>'t6'!K16+'t6'!L16</f>
        <v>0</v>
      </c>
      <c r="F16" s="451">
        <f>'t4'!BP16</f>
        <v>0</v>
      </c>
      <c r="G16" s="451">
        <f>'t4'!M71</f>
        <v>0</v>
      </c>
      <c r="H16" s="451">
        <f t="shared" si="0"/>
        <v>0</v>
      </c>
      <c r="I16" s="451">
        <f>'t1'!L16+'t1'!M16</f>
        <v>0</v>
      </c>
      <c r="J16" s="129" t="str">
        <f t="shared" si="1"/>
        <v>OK</v>
      </c>
    </row>
    <row r="17" spans="1:10" ht="13.5" customHeight="1">
      <c r="A17" s="27" t="str">
        <f>'t1'!A17</f>
        <v>DOC. DIPL. SOST. IST. SEC. II GRADO</v>
      </c>
      <c r="B17" s="234" t="str">
        <f>'t1'!B17</f>
        <v>014656</v>
      </c>
      <c r="C17" s="450">
        <f>'t1'!C17+'t1'!D17</f>
        <v>0</v>
      </c>
      <c r="D17" s="450">
        <f>'t5'!M17+'t5'!N17</f>
        <v>0</v>
      </c>
      <c r="E17" s="451">
        <f>'t6'!K17+'t6'!L17</f>
        <v>0</v>
      </c>
      <c r="F17" s="451">
        <f>'t4'!BP17</f>
        <v>0</v>
      </c>
      <c r="G17" s="451">
        <f>'t4'!N71</f>
        <v>0</v>
      </c>
      <c r="H17" s="451">
        <f t="shared" si="0"/>
        <v>0</v>
      </c>
      <c r="I17" s="451">
        <f>'t1'!L17+'t1'!M17</f>
        <v>0</v>
      </c>
      <c r="J17" s="129" t="str">
        <f t="shared" si="1"/>
        <v>OK</v>
      </c>
    </row>
    <row r="18" spans="1:10" ht="13.5" customHeight="1">
      <c r="A18" s="27" t="str">
        <f>'t1'!A18</f>
        <v>PERSONALE EDUCATIVO</v>
      </c>
      <c r="B18" s="234" t="str">
        <f>'t1'!B18</f>
        <v>014646</v>
      </c>
      <c r="C18" s="450">
        <f>'t1'!C18+'t1'!D18</f>
        <v>0</v>
      </c>
      <c r="D18" s="450">
        <f>'t5'!M18+'t5'!N18</f>
        <v>0</v>
      </c>
      <c r="E18" s="451">
        <f>'t6'!K18+'t6'!L18</f>
        <v>0</v>
      </c>
      <c r="F18" s="451">
        <f>'t4'!BP18</f>
        <v>0</v>
      </c>
      <c r="G18" s="451">
        <f>'t4'!O71</f>
        <v>0</v>
      </c>
      <c r="H18" s="451">
        <f t="shared" si="0"/>
        <v>0</v>
      </c>
      <c r="I18" s="451">
        <f>'t1'!L18+'t1'!M18</f>
        <v>0</v>
      </c>
      <c r="J18" s="129" t="str">
        <f t="shared" si="1"/>
        <v>OK</v>
      </c>
    </row>
    <row r="19" spans="1:10" ht="13.5" customHeight="1">
      <c r="A19" s="27" t="str">
        <f>'t1'!A19</f>
        <v>DIR. SERV. GEN. ED AMM.</v>
      </c>
      <c r="B19" s="234" t="str">
        <f>'t1'!B19</f>
        <v>013159</v>
      </c>
      <c r="C19" s="450">
        <f>'t1'!C19+'t1'!D19</f>
        <v>0</v>
      </c>
      <c r="D19" s="450">
        <f>'t5'!M19+'t5'!N19</f>
        <v>0</v>
      </c>
      <c r="E19" s="451">
        <f>'t6'!K19+'t6'!L19</f>
        <v>0</v>
      </c>
      <c r="F19" s="451">
        <f>'t4'!BP19</f>
        <v>0</v>
      </c>
      <c r="G19" s="451">
        <f>'t4'!P71</f>
        <v>0</v>
      </c>
      <c r="H19" s="451">
        <f t="shared" si="0"/>
        <v>0</v>
      </c>
      <c r="I19" s="451">
        <f>'t1'!L19+'t1'!M19</f>
        <v>0</v>
      </c>
      <c r="J19" s="129" t="str">
        <f t="shared" si="1"/>
        <v>OK</v>
      </c>
    </row>
    <row r="20" spans="1:10" ht="13.5" customHeight="1">
      <c r="A20" s="27" t="str">
        <f>'t1'!A20</f>
        <v>COORDINATORE AMMINISTRATIVO</v>
      </c>
      <c r="B20" s="234" t="str">
        <f>'t1'!B20</f>
        <v>013498</v>
      </c>
      <c r="C20" s="450">
        <f>'t1'!C20+'t1'!D20</f>
        <v>0</v>
      </c>
      <c r="D20" s="450">
        <f>'t5'!M20+'t5'!N20</f>
        <v>0</v>
      </c>
      <c r="E20" s="451">
        <f>'t6'!K20+'t6'!L20</f>
        <v>0</v>
      </c>
      <c r="F20" s="451">
        <f>'t4'!BP20</f>
        <v>0</v>
      </c>
      <c r="G20" s="451">
        <f>'t4'!Q71</f>
        <v>0</v>
      </c>
      <c r="H20" s="451">
        <f t="shared" si="0"/>
        <v>0</v>
      </c>
      <c r="I20" s="451">
        <f>'t1'!L20+'t1'!M20</f>
        <v>0</v>
      </c>
      <c r="J20" s="129" t="str">
        <f t="shared" si="1"/>
        <v>OK</v>
      </c>
    </row>
    <row r="21" spans="1:10" ht="13.5" customHeight="1">
      <c r="A21" s="27" t="str">
        <f>'t1'!A21</f>
        <v>COORDINATORE TECNICO</v>
      </c>
      <c r="B21" s="234" t="str">
        <f>'t1'!B21</f>
        <v>013499</v>
      </c>
      <c r="C21" s="450">
        <f>'t1'!C21+'t1'!D21</f>
        <v>0</v>
      </c>
      <c r="D21" s="450">
        <f>'t5'!M21+'t5'!N21</f>
        <v>0</v>
      </c>
      <c r="E21" s="451">
        <f>'t6'!K21+'t6'!L21</f>
        <v>0</v>
      </c>
      <c r="F21" s="451">
        <f>'t4'!BP21</f>
        <v>0</v>
      </c>
      <c r="G21" s="451">
        <f>'t4'!R71</f>
        <v>0</v>
      </c>
      <c r="H21" s="451">
        <f t="shared" si="0"/>
        <v>0</v>
      </c>
      <c r="I21" s="451">
        <f>'t1'!L21+'t1'!M21</f>
        <v>0</v>
      </c>
      <c r="J21" s="129" t="str">
        <f t="shared" si="1"/>
        <v>OK</v>
      </c>
    </row>
    <row r="22" spans="1:10" ht="13.5" customHeight="1">
      <c r="A22" s="27" t="str">
        <f>'t1'!A22</f>
        <v>ASSISTENTE AMMINISTRATIVO</v>
      </c>
      <c r="B22" s="234" t="str">
        <f>'t1'!B22</f>
        <v>012117</v>
      </c>
      <c r="C22" s="450">
        <f>'t1'!C22+'t1'!D22</f>
        <v>0</v>
      </c>
      <c r="D22" s="450">
        <f>'t5'!M22+'t5'!N22</f>
        <v>0</v>
      </c>
      <c r="E22" s="451">
        <f>'t6'!K22+'t6'!L22</f>
        <v>0</v>
      </c>
      <c r="F22" s="451">
        <f>'t4'!BP22</f>
        <v>0</v>
      </c>
      <c r="G22" s="451">
        <f>'t4'!S71</f>
        <v>0</v>
      </c>
      <c r="H22" s="451">
        <f t="shared" si="0"/>
        <v>0</v>
      </c>
      <c r="I22" s="451">
        <f>'t1'!L22+'t1'!M22</f>
        <v>0</v>
      </c>
      <c r="J22" s="129" t="str">
        <f t="shared" si="1"/>
        <v>OK</v>
      </c>
    </row>
    <row r="23" spans="1:10" ht="13.5" customHeight="1">
      <c r="A23" s="27" t="str">
        <f>'t1'!A23</f>
        <v>ASSISTENTE TECNICO</v>
      </c>
      <c r="B23" s="234" t="str">
        <f>'t1'!B23</f>
        <v>012119</v>
      </c>
      <c r="C23" s="450">
        <f>'t1'!C23+'t1'!D23</f>
        <v>0</v>
      </c>
      <c r="D23" s="450">
        <f>'t5'!M23+'t5'!N23</f>
        <v>0</v>
      </c>
      <c r="E23" s="451">
        <f>'t6'!K23+'t6'!L23</f>
        <v>0</v>
      </c>
      <c r="F23" s="451">
        <f>'t4'!BP23</f>
        <v>0</v>
      </c>
      <c r="G23" s="451">
        <f>'t4'!T71</f>
        <v>0</v>
      </c>
      <c r="H23" s="451">
        <f t="shared" si="0"/>
        <v>0</v>
      </c>
      <c r="I23" s="451">
        <f>'t1'!L23+'t1'!M23</f>
        <v>0</v>
      </c>
      <c r="J23" s="129" t="str">
        <f t="shared" si="1"/>
        <v>OK</v>
      </c>
    </row>
    <row r="24" spans="1:10" ht="13.5" customHeight="1">
      <c r="A24" s="27" t="str">
        <f>'t1'!A24</f>
        <v>CUOCO/INFERMIERE/GUARDAROBIERE</v>
      </c>
      <c r="B24" s="234" t="str">
        <f>'t1'!B24</f>
        <v>012125</v>
      </c>
      <c r="C24" s="450">
        <f>'t1'!C24+'t1'!D24</f>
        <v>0</v>
      </c>
      <c r="D24" s="450">
        <f>'t5'!M24+'t5'!N24</f>
        <v>0</v>
      </c>
      <c r="E24" s="451">
        <f>'t6'!K24+'t6'!L24</f>
        <v>0</v>
      </c>
      <c r="F24" s="451">
        <f>'t4'!BP24</f>
        <v>0</v>
      </c>
      <c r="G24" s="451">
        <f>'t4'!U71</f>
        <v>0</v>
      </c>
      <c r="H24" s="451">
        <f t="shared" si="0"/>
        <v>0</v>
      </c>
      <c r="I24" s="451">
        <f>'t1'!L24+'t1'!M24</f>
        <v>0</v>
      </c>
      <c r="J24" s="129" t="str">
        <f t="shared" si="1"/>
        <v>OK</v>
      </c>
    </row>
    <row r="25" spans="1:10" ht="13.5" customHeight="1">
      <c r="A25" s="27" t="str">
        <f>'t1'!A25</f>
        <v>COLLABORATORE SCOLASTICO DEI SERVIZI/ADDETTO ALLE AZIENDE AGRARIE</v>
      </c>
      <c r="B25" s="234" t="str">
        <f>'t1'!B25</f>
        <v>098701</v>
      </c>
      <c r="C25" s="450">
        <f>'t1'!C25+'t1'!D25</f>
        <v>0</v>
      </c>
      <c r="D25" s="450">
        <f>'t5'!M25+'t5'!N25</f>
        <v>0</v>
      </c>
      <c r="E25" s="451">
        <f>'t6'!K25+'t6'!L25</f>
        <v>0</v>
      </c>
      <c r="F25" s="451">
        <f>'t4'!BP25</f>
        <v>0</v>
      </c>
      <c r="G25" s="451">
        <f>'t4'!V71</f>
        <v>0</v>
      </c>
      <c r="H25" s="451">
        <f t="shared" si="0"/>
        <v>0</v>
      </c>
      <c r="I25" s="451">
        <f>'t1'!L25+'t1'!M25</f>
        <v>0</v>
      </c>
      <c r="J25" s="129" t="str">
        <f t="shared" si="1"/>
        <v>OK</v>
      </c>
    </row>
    <row r="26" spans="1:10" ht="13.5" customHeight="1">
      <c r="A26" s="27" t="str">
        <f>'t1'!A26</f>
        <v>COLLABORATORE SCOLASTICO</v>
      </c>
      <c r="B26" s="234" t="str">
        <f>'t1'!B26</f>
        <v>011121</v>
      </c>
      <c r="C26" s="450">
        <f>'t1'!C26+'t1'!D26</f>
        <v>0</v>
      </c>
      <c r="D26" s="450">
        <f>'t5'!M26+'t5'!N26</f>
        <v>0</v>
      </c>
      <c r="E26" s="451">
        <f>'t6'!K26+'t6'!L26</f>
        <v>0</v>
      </c>
      <c r="F26" s="451">
        <f>'t4'!BP26</f>
        <v>0</v>
      </c>
      <c r="G26" s="451">
        <f>'t4'!W71</f>
        <v>0</v>
      </c>
      <c r="H26" s="451">
        <f t="shared" si="0"/>
        <v>0</v>
      </c>
      <c r="I26" s="451">
        <f>'t1'!L26+'t1'!M26</f>
        <v>0</v>
      </c>
      <c r="J26" s="129" t="str">
        <f t="shared" si="1"/>
        <v>OK</v>
      </c>
    </row>
    <row r="27" spans="1:10" ht="13.5" customHeight="1">
      <c r="A27" s="27" t="str">
        <f>'t1'!A27</f>
        <v>DOC.RELIG. SCUOLA SECOND.</v>
      </c>
      <c r="B27" s="234" t="str">
        <f>'t1'!B27</f>
        <v>016139</v>
      </c>
      <c r="C27" s="450">
        <f>'t1'!C27+'t1'!D27</f>
        <v>0</v>
      </c>
      <c r="D27" s="450">
        <f>'t5'!M27+'t5'!N27</f>
        <v>0</v>
      </c>
      <c r="E27" s="451">
        <f>'t6'!K27+'t6'!L27</f>
        <v>0</v>
      </c>
      <c r="F27" s="451">
        <f>'t4'!BP27</f>
        <v>0</v>
      </c>
      <c r="G27" s="451">
        <f>'t4'!X71</f>
        <v>0</v>
      </c>
      <c r="H27" s="451">
        <f t="shared" si="0"/>
        <v>0</v>
      </c>
      <c r="I27" s="451">
        <f>'t1'!L27+'t1'!M27</f>
        <v>0</v>
      </c>
      <c r="J27" s="129" t="str">
        <f t="shared" si="1"/>
        <v>OK</v>
      </c>
    </row>
    <row r="28" spans="1:10" ht="13.5" customHeight="1">
      <c r="A28" s="27" t="str">
        <f>'t1'!A28</f>
        <v>DOC.RELIG. SCUOLA EL. MAT.</v>
      </c>
      <c r="B28" s="234" t="str">
        <f>'t1'!B28</f>
        <v>014138</v>
      </c>
      <c r="C28" s="450">
        <f>'t1'!C28+'t1'!D28</f>
        <v>0</v>
      </c>
      <c r="D28" s="450">
        <f>'t5'!M28+'t5'!N28</f>
        <v>0</v>
      </c>
      <c r="E28" s="451">
        <f>'t6'!K28+'t6'!L28</f>
        <v>0</v>
      </c>
      <c r="F28" s="451">
        <f>'t4'!BP28</f>
        <v>0</v>
      </c>
      <c r="G28" s="451">
        <f>'t4'!Y71</f>
        <v>0</v>
      </c>
      <c r="H28" s="451">
        <f t="shared" si="0"/>
        <v>0</v>
      </c>
      <c r="I28" s="451">
        <f>'t1'!L28+'t1'!M28</f>
        <v>0</v>
      </c>
      <c r="J28" s="129" t="str">
        <f t="shared" si="1"/>
        <v>OK</v>
      </c>
    </row>
    <row r="29" spans="1:10" ht="13.5" customHeight="1">
      <c r="A29" s="27" t="str">
        <f>'t1'!A29</f>
        <v>DOC. LAUR. IST. SEC. II GRADO TEMPO DETERM. ANNUALE</v>
      </c>
      <c r="B29" s="234" t="str">
        <f>'t1'!B29</f>
        <v>016134</v>
      </c>
      <c r="C29" s="450">
        <f>'t1'!C29+'t1'!D29</f>
        <v>0</v>
      </c>
      <c r="D29" s="450">
        <f>'t5'!M29+'t5'!N29</f>
        <v>0</v>
      </c>
      <c r="E29" s="451">
        <f>'t6'!K29+'t6'!L29</f>
        <v>0</v>
      </c>
      <c r="F29" s="451">
        <f>'t4'!BP29</f>
        <v>0</v>
      </c>
      <c r="G29" s="451">
        <f>'t4'!Z71</f>
        <v>0</v>
      </c>
      <c r="H29" s="451">
        <f t="shared" si="0"/>
        <v>0</v>
      </c>
      <c r="I29" s="451">
        <f>'t1'!L29+'t1'!M29</f>
        <v>0</v>
      </c>
      <c r="J29" s="129" t="str">
        <f t="shared" si="1"/>
        <v>OK</v>
      </c>
    </row>
    <row r="30" spans="1:10" ht="13.5" customHeight="1">
      <c r="A30" s="27" t="str">
        <f>'t1'!A30</f>
        <v>DOC. LAUR. SOST. IST.SEC. II GRADO T. DETER.ANNUALE</v>
      </c>
      <c r="B30" s="234" t="str">
        <f>'t1'!B30</f>
        <v>016631</v>
      </c>
      <c r="C30" s="450">
        <f>'t1'!C30+'t1'!D30</f>
        <v>0</v>
      </c>
      <c r="D30" s="450">
        <f>'t5'!M30+'t5'!N30</f>
        <v>0</v>
      </c>
      <c r="E30" s="451">
        <f>'t6'!K30+'t6'!L30</f>
        <v>0</v>
      </c>
      <c r="F30" s="451">
        <f>'t4'!BP30</f>
        <v>0</v>
      </c>
      <c r="G30" s="451">
        <f>'t4'!AA71</f>
        <v>0</v>
      </c>
      <c r="H30" s="451">
        <f t="shared" si="0"/>
        <v>0</v>
      </c>
      <c r="I30" s="451">
        <f>'t1'!L30+'t1'!M30</f>
        <v>0</v>
      </c>
      <c r="J30" s="129" t="str">
        <f t="shared" si="1"/>
        <v>OK</v>
      </c>
    </row>
    <row r="31" spans="1:10" ht="13.5" customHeight="1">
      <c r="A31" s="27" t="str">
        <f>'t1'!A31</f>
        <v>DOC. SCUOLA MEDIA ED EQUIP. TEMPO DETERM. ANNUALE</v>
      </c>
      <c r="B31" s="234" t="str">
        <f>'t1'!B31</f>
        <v>016136</v>
      </c>
      <c r="C31" s="450">
        <f>'t1'!C31+'t1'!D31</f>
        <v>0</v>
      </c>
      <c r="D31" s="450">
        <f>'t5'!M31+'t5'!N31</f>
        <v>0</v>
      </c>
      <c r="E31" s="451">
        <f>'t6'!K31+'t6'!L31</f>
        <v>0</v>
      </c>
      <c r="F31" s="451">
        <f>'t4'!BP31</f>
        <v>0</v>
      </c>
      <c r="G31" s="451">
        <f>'t4'!AB71</f>
        <v>0</v>
      </c>
      <c r="H31" s="451">
        <f t="shared" si="0"/>
        <v>0</v>
      </c>
      <c r="I31" s="451">
        <f>'t1'!L31+'t1'!M31</f>
        <v>0</v>
      </c>
      <c r="J31" s="129" t="str">
        <f t="shared" si="1"/>
        <v>OK</v>
      </c>
    </row>
    <row r="32" spans="1:10" ht="13.5" customHeight="1">
      <c r="A32" s="27" t="str">
        <f>'t1'!A32</f>
        <v>DOC. LAUR. SOST. SCUOLA MEDIA T.DETER. ANNUALE</v>
      </c>
      <c r="B32" s="234" t="str">
        <f>'t1'!B32</f>
        <v>016639</v>
      </c>
      <c r="C32" s="450">
        <f>'t1'!C32+'t1'!D32</f>
        <v>0</v>
      </c>
      <c r="D32" s="450">
        <f>'t5'!M32+'t5'!N32</f>
        <v>0</v>
      </c>
      <c r="E32" s="451">
        <f>'t6'!K32+'t6'!L32</f>
        <v>0</v>
      </c>
      <c r="F32" s="451">
        <f>'t4'!BP32</f>
        <v>0</v>
      </c>
      <c r="G32" s="451">
        <f>'t4'!AC71</f>
        <v>0</v>
      </c>
      <c r="H32" s="451">
        <f t="shared" si="0"/>
        <v>0</v>
      </c>
      <c r="I32" s="451">
        <f>'t1'!L32+'t1'!M32</f>
        <v>0</v>
      </c>
      <c r="J32" s="129" t="str">
        <f t="shared" si="1"/>
        <v>OK</v>
      </c>
    </row>
    <row r="33" spans="1:10" ht="13.5" customHeight="1">
      <c r="A33" s="27" t="str">
        <f>'t1'!A33</f>
        <v>INS. SC. ELEMENTARE E EQUIP. TEMPO DETERM. ANNUALE</v>
      </c>
      <c r="B33" s="234" t="str">
        <f>'t1'!B33</f>
        <v>014152</v>
      </c>
      <c r="C33" s="450">
        <f>'t1'!C33+'t1'!D33</f>
        <v>0</v>
      </c>
      <c r="D33" s="450">
        <f>'t5'!M33+'t5'!N33</f>
        <v>0</v>
      </c>
      <c r="E33" s="451">
        <f>'t6'!K33+'t6'!L33</f>
        <v>0</v>
      </c>
      <c r="F33" s="451">
        <f>'t4'!BP33</f>
        <v>0</v>
      </c>
      <c r="G33" s="451">
        <f>'t4'!AD71</f>
        <v>0</v>
      </c>
      <c r="H33" s="451">
        <f t="shared" si="0"/>
        <v>0</v>
      </c>
      <c r="I33" s="451">
        <f>'t1'!L33+'t1'!M33</f>
        <v>0</v>
      </c>
      <c r="J33" s="129" t="str">
        <f t="shared" si="1"/>
        <v>OK</v>
      </c>
    </row>
    <row r="34" spans="1:10" ht="13.5" customHeight="1">
      <c r="A34" s="27" t="str">
        <f>'t1'!A34</f>
        <v>DOC. DIPL. SOST. SCUOLA ELEM. T. DETER. ANNUALE</v>
      </c>
      <c r="B34" s="234" t="str">
        <f>'t1'!B34</f>
        <v>014635</v>
      </c>
      <c r="C34" s="450">
        <f>'t1'!C34+'t1'!D34</f>
        <v>0</v>
      </c>
      <c r="D34" s="450">
        <f>'t5'!M34+'t5'!N34</f>
        <v>0</v>
      </c>
      <c r="E34" s="451">
        <f>'t6'!K34+'t6'!L34</f>
        <v>0</v>
      </c>
      <c r="F34" s="451">
        <f>'t4'!BP34</f>
        <v>0</v>
      </c>
      <c r="G34" s="451">
        <f>'t4'!AE71</f>
        <v>0</v>
      </c>
      <c r="H34" s="451">
        <f t="shared" si="0"/>
        <v>0</v>
      </c>
      <c r="I34" s="451">
        <f>'t1'!L34+'t1'!M34</f>
        <v>0</v>
      </c>
      <c r="J34" s="129" t="str">
        <f t="shared" si="1"/>
        <v>OK</v>
      </c>
    </row>
    <row r="35" spans="1:10" ht="13.5" customHeight="1">
      <c r="A35" s="27" t="str">
        <f>'t1'!A35</f>
        <v>INS. SCUOLA MATERNA TEMPO DETERM. ANNUALE</v>
      </c>
      <c r="B35" s="234" t="str">
        <f>'t1'!B35</f>
        <v>014156</v>
      </c>
      <c r="C35" s="450">
        <f>'t1'!C35+'t1'!D35</f>
        <v>0</v>
      </c>
      <c r="D35" s="450">
        <f>'t5'!M35+'t5'!N35</f>
        <v>0</v>
      </c>
      <c r="E35" s="451">
        <f>'t6'!K35+'t6'!L35</f>
        <v>0</v>
      </c>
      <c r="F35" s="451">
        <f>'t4'!BP35</f>
        <v>0</v>
      </c>
      <c r="G35" s="451">
        <f>'t4'!AF71</f>
        <v>0</v>
      </c>
      <c r="H35" s="451">
        <f t="shared" si="0"/>
        <v>0</v>
      </c>
      <c r="I35" s="451">
        <f>'t1'!L35+'t1'!M35</f>
        <v>0</v>
      </c>
      <c r="J35" s="129" t="str">
        <f t="shared" si="1"/>
        <v>OK</v>
      </c>
    </row>
    <row r="36" spans="1:10" ht="13.5" customHeight="1">
      <c r="A36" s="27" t="str">
        <f>'t1'!A36</f>
        <v>DOC. DIPL.SOST. SC. MATERNA T. DET. ANNUALE</v>
      </c>
      <c r="B36" s="234" t="str">
        <f>'t1'!B36</f>
        <v>014643</v>
      </c>
      <c r="C36" s="450">
        <f>'t1'!C36+'t1'!D36</f>
        <v>0</v>
      </c>
      <c r="D36" s="450">
        <f>'t5'!M36+'t5'!N36</f>
        <v>0</v>
      </c>
      <c r="E36" s="451">
        <f>'t6'!K36+'t6'!L36</f>
        <v>0</v>
      </c>
      <c r="F36" s="451">
        <f>'t4'!BP36</f>
        <v>0</v>
      </c>
      <c r="G36" s="451">
        <f>'t4'!AG71</f>
        <v>0</v>
      </c>
      <c r="H36" s="451">
        <f t="shared" si="0"/>
        <v>0</v>
      </c>
      <c r="I36" s="451">
        <f>'t1'!L36+'t1'!M36</f>
        <v>0</v>
      </c>
      <c r="J36" s="129" t="str">
        <f t="shared" si="1"/>
        <v>OK</v>
      </c>
    </row>
    <row r="37" spans="1:10" ht="13.5" customHeight="1">
      <c r="A37" s="27" t="str">
        <f>'t1'!A37</f>
        <v>INS. DIPL. ISTIT. II GRADO TEMPO DETERM. ANNUALE</v>
      </c>
      <c r="B37" s="234" t="str">
        <f>'t1'!B37</f>
        <v>014144</v>
      </c>
      <c r="C37" s="450">
        <f>'t1'!C37+'t1'!D37</f>
        <v>0</v>
      </c>
      <c r="D37" s="450">
        <f>'t5'!M37+'t5'!N37</f>
        <v>0</v>
      </c>
      <c r="E37" s="451">
        <f>'t6'!K37+'t6'!L37</f>
        <v>0</v>
      </c>
      <c r="F37" s="451">
        <f>'t4'!BP37</f>
        <v>0</v>
      </c>
      <c r="G37" s="451">
        <f>'t4'!AH71</f>
        <v>0</v>
      </c>
      <c r="H37" s="451">
        <f t="shared" si="0"/>
        <v>0</v>
      </c>
      <c r="I37" s="451">
        <f>'t1'!L37+'t1'!M37</f>
        <v>0</v>
      </c>
      <c r="J37" s="129" t="str">
        <f t="shared" si="1"/>
        <v>OK</v>
      </c>
    </row>
    <row r="38" spans="1:10" ht="13.5" customHeight="1">
      <c r="A38" s="27" t="str">
        <f>'t1'!A38</f>
        <v>DOC. DIPL. SOST.IST. SEC. II GRADO T. DET. ANNUALE</v>
      </c>
      <c r="B38" s="234" t="str">
        <f>'t1'!B38</f>
        <v>014657</v>
      </c>
      <c r="C38" s="450">
        <f>'t1'!C38+'t1'!D38</f>
        <v>0</v>
      </c>
      <c r="D38" s="450">
        <f>'t5'!M38+'t5'!N38</f>
        <v>0</v>
      </c>
      <c r="E38" s="451">
        <f>'t6'!K38+'t6'!L38</f>
        <v>0</v>
      </c>
      <c r="F38" s="451">
        <f>'t4'!BP38</f>
        <v>0</v>
      </c>
      <c r="G38" s="451">
        <f>'t4'!AI71</f>
        <v>0</v>
      </c>
      <c r="H38" s="451">
        <f t="shared" si="0"/>
        <v>0</v>
      </c>
      <c r="I38" s="451">
        <f>'t1'!L38+'t1'!M38</f>
        <v>0</v>
      </c>
      <c r="J38" s="129" t="str">
        <f t="shared" si="1"/>
        <v>OK</v>
      </c>
    </row>
    <row r="39" spans="1:10" ht="13.5" customHeight="1">
      <c r="A39" s="27" t="str">
        <f>'t1'!A39</f>
        <v>PERS. EDUCAT. T. DET. ANNUALE</v>
      </c>
      <c r="B39" s="234" t="str">
        <f>'t1'!B39</f>
        <v>014647</v>
      </c>
      <c r="C39" s="450">
        <f>'t1'!C39+'t1'!D39</f>
        <v>0</v>
      </c>
      <c r="D39" s="450">
        <f>'t5'!M39+'t5'!N39</f>
        <v>0</v>
      </c>
      <c r="E39" s="451">
        <f>'t6'!K39+'t6'!L39</f>
        <v>0</v>
      </c>
      <c r="F39" s="451">
        <f>'t4'!BP39</f>
        <v>0</v>
      </c>
      <c r="G39" s="451">
        <f>'t4'!AJ71</f>
        <v>0</v>
      </c>
      <c r="H39" s="451">
        <f t="shared" si="0"/>
        <v>0</v>
      </c>
      <c r="I39" s="451">
        <f>'t1'!L39+'t1'!M39</f>
        <v>0</v>
      </c>
      <c r="J39" s="129" t="str">
        <f t="shared" si="1"/>
        <v>OK</v>
      </c>
    </row>
    <row r="40" spans="1:10" ht="13.5" customHeight="1">
      <c r="A40" s="27" t="str">
        <f>'t1'!A40</f>
        <v>DOC.RELIG. SCUOLA SECOND. T. D. CON CONTR. ANNUALE</v>
      </c>
      <c r="B40" s="234" t="str">
        <f>'t1'!B40</f>
        <v>016802</v>
      </c>
      <c r="C40" s="450">
        <f>'t1'!C40+'t1'!D40</f>
        <v>0</v>
      </c>
      <c r="D40" s="450">
        <f>'t5'!M40+'t5'!N40</f>
        <v>0</v>
      </c>
      <c r="E40" s="451">
        <f>'t6'!K40+'t6'!L40</f>
        <v>0</v>
      </c>
      <c r="F40" s="451">
        <f>'t4'!BP40</f>
        <v>0</v>
      </c>
      <c r="G40" s="451">
        <f>'t4'!AK71</f>
        <v>0</v>
      </c>
      <c r="H40" s="451">
        <f t="shared" si="0"/>
        <v>0</v>
      </c>
      <c r="I40" s="451">
        <f>'t1'!L40+'t1'!M40</f>
        <v>0</v>
      </c>
      <c r="J40" s="129" t="str">
        <f t="shared" si="1"/>
        <v>OK</v>
      </c>
    </row>
    <row r="41" spans="1:10" ht="13.5" customHeight="1">
      <c r="A41" s="27" t="str">
        <f>'t1'!A41</f>
        <v>DOC.RELIG. SCUOLA EL. MAT. T.D. CON CONTR. ANNUA ANNUALE</v>
      </c>
      <c r="B41" s="234" t="str">
        <f>'t1'!B41</f>
        <v>014803</v>
      </c>
      <c r="C41" s="450">
        <f>'t1'!C41+'t1'!D41</f>
        <v>0</v>
      </c>
      <c r="D41" s="450">
        <f>'t5'!M41+'t5'!N41</f>
        <v>0</v>
      </c>
      <c r="E41" s="451">
        <f>'t6'!K41+'t6'!L41</f>
        <v>0</v>
      </c>
      <c r="F41" s="451">
        <f>'t4'!BP41</f>
        <v>0</v>
      </c>
      <c r="G41" s="451">
        <f>'t4'!AL71</f>
        <v>0</v>
      </c>
      <c r="H41" s="451">
        <f t="shared" si="0"/>
        <v>0</v>
      </c>
      <c r="I41" s="451">
        <f>'t1'!L41+'t1'!M41</f>
        <v>0</v>
      </c>
      <c r="J41" s="129" t="str">
        <f t="shared" si="1"/>
        <v>OK</v>
      </c>
    </row>
    <row r="42" spans="1:10" ht="13.5" customHeight="1">
      <c r="A42" s="27" t="str">
        <f>'t1'!A42</f>
        <v>DIR. SERV. GEN. ED AMM.TEMPO DETER.</v>
      </c>
      <c r="B42" s="234" t="str">
        <f>'t1'!B42</f>
        <v>013160</v>
      </c>
      <c r="C42" s="450">
        <f>'t1'!C42+'t1'!D42</f>
        <v>0</v>
      </c>
      <c r="D42" s="450">
        <f>'t5'!M42+'t5'!N42</f>
        <v>0</v>
      </c>
      <c r="E42" s="451">
        <f>'t6'!K42+'t6'!L42</f>
        <v>0</v>
      </c>
      <c r="F42" s="451">
        <f>'t4'!BP42</f>
        <v>0</v>
      </c>
      <c r="G42" s="451">
        <f>'t4'!AM71</f>
        <v>0</v>
      </c>
      <c r="H42" s="451">
        <f t="shared" si="0"/>
        <v>0</v>
      </c>
      <c r="I42" s="451">
        <f>'t1'!L42+'t1'!M42</f>
        <v>0</v>
      </c>
      <c r="J42" s="129" t="str">
        <f t="shared" si="1"/>
        <v>OK</v>
      </c>
    </row>
    <row r="43" spans="1:10" ht="13.5" customHeight="1">
      <c r="A43" s="27" t="str">
        <f>'t1'!A43</f>
        <v>COORDINATORE AMMINISTRATIVO TEMPO DET. ANNUALE</v>
      </c>
      <c r="B43" s="234" t="str">
        <f>'t1'!B43</f>
        <v>013650</v>
      </c>
      <c r="C43" s="450">
        <f>'t1'!C43+'t1'!D43</f>
        <v>0</v>
      </c>
      <c r="D43" s="450">
        <f>'t5'!M43+'t5'!N43</f>
        <v>0</v>
      </c>
      <c r="E43" s="451">
        <f>'t6'!K43+'t6'!L43</f>
        <v>0</v>
      </c>
      <c r="F43" s="451">
        <f>'t4'!BP43</f>
        <v>0</v>
      </c>
      <c r="G43" s="451">
        <f>'t4'!AN71</f>
        <v>0</v>
      </c>
      <c r="H43" s="451">
        <f t="shared" si="0"/>
        <v>0</v>
      </c>
      <c r="I43" s="451">
        <f>'t1'!L43+'t1'!M43</f>
        <v>0</v>
      </c>
      <c r="J43" s="129" t="str">
        <f t="shared" si="1"/>
        <v>OK</v>
      </c>
    </row>
    <row r="44" spans="1:10" ht="13.5" customHeight="1">
      <c r="A44" s="27" t="str">
        <f>'t1'!A44</f>
        <v>COORDINATORE TECNICO TEMPO DET. ANNUALE</v>
      </c>
      <c r="B44" s="234" t="str">
        <f>'t1'!B44</f>
        <v>013653</v>
      </c>
      <c r="C44" s="450">
        <f>'t1'!C44+'t1'!D44</f>
        <v>0</v>
      </c>
      <c r="D44" s="450">
        <f>'t5'!M44+'t5'!N44</f>
        <v>0</v>
      </c>
      <c r="E44" s="451">
        <f>'t6'!K44+'t6'!L44</f>
        <v>0</v>
      </c>
      <c r="F44" s="451">
        <f>'t4'!BP44</f>
        <v>0</v>
      </c>
      <c r="G44" s="451">
        <f>'t4'!AO71</f>
        <v>0</v>
      </c>
      <c r="H44" s="451">
        <f t="shared" si="0"/>
        <v>0</v>
      </c>
      <c r="I44" s="451">
        <f>'t1'!L44+'t1'!M44</f>
        <v>0</v>
      </c>
      <c r="J44" s="129" t="str">
        <f t="shared" si="1"/>
        <v>OK</v>
      </c>
    </row>
    <row r="45" spans="1:10" ht="13.5" customHeight="1">
      <c r="A45" s="27" t="str">
        <f>'t1'!A45</f>
        <v>ASSISTENTE AMM.VO TEMPO DET. ANNUALE</v>
      </c>
      <c r="B45" s="234" t="str">
        <f>'t1'!B45</f>
        <v>012118</v>
      </c>
      <c r="C45" s="450">
        <f>'t1'!C45+'t1'!D45</f>
        <v>0</v>
      </c>
      <c r="D45" s="450">
        <f>'t5'!M45+'t5'!N45</f>
        <v>0</v>
      </c>
      <c r="E45" s="451">
        <f>'t6'!K45+'t6'!L45</f>
        <v>0</v>
      </c>
      <c r="F45" s="451">
        <f>'t4'!BP45</f>
        <v>0</v>
      </c>
      <c r="G45" s="451">
        <f>'t4'!AP71</f>
        <v>0</v>
      </c>
      <c r="H45" s="451">
        <f t="shared" si="0"/>
        <v>0</v>
      </c>
      <c r="I45" s="451">
        <f>'t1'!L45+'t1'!M45</f>
        <v>0</v>
      </c>
      <c r="J45" s="129" t="str">
        <f t="shared" si="1"/>
        <v>OK</v>
      </c>
    </row>
    <row r="46" spans="1:10" ht="13.5" customHeight="1">
      <c r="A46" s="27" t="str">
        <f>'t1'!A46</f>
        <v>ASSISTENTE TECN. TEMPO DET. ANNUALE</v>
      </c>
      <c r="B46" s="234" t="str">
        <f>'t1'!B46</f>
        <v>012120</v>
      </c>
      <c r="C46" s="450">
        <f>'t1'!C46+'t1'!D46</f>
        <v>0</v>
      </c>
      <c r="D46" s="450">
        <f>'t5'!M46+'t5'!N46</f>
        <v>0</v>
      </c>
      <c r="E46" s="451">
        <f>'t6'!K46+'t6'!L46</f>
        <v>0</v>
      </c>
      <c r="F46" s="451">
        <f>'t4'!BP46</f>
        <v>0</v>
      </c>
      <c r="G46" s="451">
        <f>'t4'!AQ71</f>
        <v>0</v>
      </c>
      <c r="H46" s="451">
        <f t="shared" si="0"/>
        <v>0</v>
      </c>
      <c r="I46" s="451">
        <f>'t1'!L46+'t1'!M46</f>
        <v>0</v>
      </c>
      <c r="J46" s="129" t="str">
        <f t="shared" si="1"/>
        <v>OK</v>
      </c>
    </row>
    <row r="47" spans="1:10" ht="13.5" customHeight="1">
      <c r="A47" s="27" t="str">
        <f>'t1'!A47</f>
        <v>CUOCO/INFERMIERE/GUARDAROBIERE TEMPO DETERM.ANNUALE</v>
      </c>
      <c r="B47" s="234" t="str">
        <f>'t1'!B47</f>
        <v>012126</v>
      </c>
      <c r="C47" s="450">
        <f>'t1'!C47+'t1'!D47</f>
        <v>0</v>
      </c>
      <c r="D47" s="450">
        <f>'t5'!M47+'t5'!N47</f>
        <v>0</v>
      </c>
      <c r="E47" s="451">
        <f>'t6'!K47+'t6'!L47</f>
        <v>0</v>
      </c>
      <c r="F47" s="451">
        <f>'t4'!BP47</f>
        <v>0</v>
      </c>
      <c r="G47" s="451">
        <f>'t4'!AR71</f>
        <v>0</v>
      </c>
      <c r="H47" s="451">
        <f t="shared" si="0"/>
        <v>0</v>
      </c>
      <c r="I47" s="451">
        <f>'t1'!L47+'t1'!M47</f>
        <v>0</v>
      </c>
      <c r="J47" s="129" t="str">
        <f t="shared" si="1"/>
        <v>OK</v>
      </c>
    </row>
    <row r="48" spans="1:10" ht="13.5" customHeight="1">
      <c r="A48" s="27" t="str">
        <f>'t1'!A48</f>
        <v>COLLABORATORE SCOLASTICO DEI SERVIZI/ADDETTO AZ.AGRARIE TEMPO DET.ANNUALE</v>
      </c>
      <c r="B48" s="234" t="str">
        <f>'t1'!B48</f>
        <v>098708</v>
      </c>
      <c r="C48" s="450">
        <f>'t1'!C48+'t1'!D48</f>
        <v>0</v>
      </c>
      <c r="D48" s="450">
        <f>'t5'!M48+'t5'!N48</f>
        <v>0</v>
      </c>
      <c r="E48" s="451">
        <f>'t6'!K48+'t6'!L48</f>
        <v>0</v>
      </c>
      <c r="F48" s="451">
        <f>'t4'!BP48</f>
        <v>0</v>
      </c>
      <c r="G48" s="451">
        <f>'t4'!AS71</f>
        <v>0</v>
      </c>
      <c r="H48" s="451">
        <f t="shared" si="0"/>
        <v>0</v>
      </c>
      <c r="I48" s="451">
        <f>'t1'!L48+'t1'!M48</f>
        <v>0</v>
      </c>
      <c r="J48" s="129" t="str">
        <f t="shared" si="1"/>
        <v>OK</v>
      </c>
    </row>
    <row r="49" spans="1:10" ht="13.5" customHeight="1">
      <c r="A49" s="27" t="str">
        <f>'t1'!A49</f>
        <v>COLLABORATORE SCOLASTICO TEMPO DET.ANNUALE</v>
      </c>
      <c r="B49" s="234" t="str">
        <f>'t1'!B49</f>
        <v>011124</v>
      </c>
      <c r="C49" s="450">
        <f>'t1'!C49+'t1'!D49</f>
        <v>0</v>
      </c>
      <c r="D49" s="450">
        <f>'t5'!M49+'t5'!N49</f>
        <v>0</v>
      </c>
      <c r="E49" s="451">
        <f>'t6'!K49+'t6'!L49</f>
        <v>0</v>
      </c>
      <c r="F49" s="451">
        <f>'t4'!BP49</f>
        <v>0</v>
      </c>
      <c r="G49" s="451">
        <f>'t4'!AT71</f>
        <v>0</v>
      </c>
      <c r="H49" s="451">
        <f t="shared" si="0"/>
        <v>0</v>
      </c>
      <c r="I49" s="451">
        <f>'t1'!L49+'t1'!M49</f>
        <v>0</v>
      </c>
      <c r="J49" s="129" t="str">
        <f t="shared" si="1"/>
        <v>OK</v>
      </c>
    </row>
    <row r="50" spans="1:10" ht="13.5" customHeight="1">
      <c r="A50" s="27" t="str">
        <f>'t1'!A50</f>
        <v>DOC. LAUR. IST. SEC. II GRADO T. DETERM. NON ANNUALE</v>
      </c>
      <c r="B50" s="234" t="str">
        <f>'t1'!B50</f>
        <v>016133</v>
      </c>
      <c r="C50" s="450">
        <f>'t1'!C50+'t1'!D50</f>
        <v>0</v>
      </c>
      <c r="D50" s="450">
        <f>'t5'!M50+'t5'!N50</f>
        <v>0</v>
      </c>
      <c r="E50" s="451">
        <f>'t6'!K50+'t6'!L50</f>
        <v>0</v>
      </c>
      <c r="F50" s="451">
        <f>'t4'!BP50</f>
        <v>0</v>
      </c>
      <c r="G50" s="451">
        <f>'t4'!AU71</f>
        <v>0</v>
      </c>
      <c r="H50" s="451">
        <f t="shared" si="0"/>
        <v>0</v>
      </c>
      <c r="I50" s="451">
        <f>'t1'!L50+'t1'!M50</f>
        <v>0</v>
      </c>
      <c r="J50" s="129" t="str">
        <f t="shared" si="1"/>
        <v>OK</v>
      </c>
    </row>
    <row r="51" spans="1:10" ht="13.5" customHeight="1">
      <c r="A51" s="27" t="str">
        <f>'t1'!A51</f>
        <v>DOC. LAUR. SOST. IST. SEC. II GRADO T. DETER. NON ANNUALE</v>
      </c>
      <c r="B51" s="234" t="str">
        <f>'t1'!B51</f>
        <v>016632</v>
      </c>
      <c r="C51" s="450">
        <f>'t1'!C51+'t1'!D51</f>
        <v>0</v>
      </c>
      <c r="D51" s="450">
        <f>'t5'!M51+'t5'!N51</f>
        <v>0</v>
      </c>
      <c r="E51" s="451">
        <f>'t6'!K51+'t6'!L51</f>
        <v>0</v>
      </c>
      <c r="F51" s="451">
        <f>'t4'!BP51</f>
        <v>0</v>
      </c>
      <c r="G51" s="451">
        <f>'t4'!AV71</f>
        <v>0</v>
      </c>
      <c r="H51" s="451">
        <f t="shared" si="0"/>
        <v>0</v>
      </c>
      <c r="I51" s="451">
        <f>'t1'!L51+'t1'!M51</f>
        <v>0</v>
      </c>
      <c r="J51" s="129" t="str">
        <f t="shared" si="1"/>
        <v>OK</v>
      </c>
    </row>
    <row r="52" spans="1:10" ht="13.5" customHeight="1">
      <c r="A52" s="27" t="str">
        <f>'t1'!A52</f>
        <v>DOC. SCUOLA MEDIA ED EQUIP. TEMPO DETERM. NON ANNUALE</v>
      </c>
      <c r="B52" s="234" t="str">
        <f>'t1'!B52</f>
        <v>016137</v>
      </c>
      <c r="C52" s="450">
        <f>'t1'!C52+'t1'!D52</f>
        <v>0</v>
      </c>
      <c r="D52" s="450">
        <f>'t5'!M52+'t5'!N52</f>
        <v>0</v>
      </c>
      <c r="E52" s="451">
        <f>'t6'!K52+'t6'!L52</f>
        <v>0</v>
      </c>
      <c r="F52" s="451">
        <f>'t4'!BP52</f>
        <v>0</v>
      </c>
      <c r="G52" s="451">
        <f>'t4'!AW71</f>
        <v>0</v>
      </c>
      <c r="H52" s="451">
        <f t="shared" si="0"/>
        <v>0</v>
      </c>
      <c r="I52" s="451">
        <f>'t1'!L52+'t1'!M52</f>
        <v>0</v>
      </c>
      <c r="J52" s="129" t="str">
        <f t="shared" si="1"/>
        <v>OK</v>
      </c>
    </row>
    <row r="53" spans="1:10" ht="13.5" customHeight="1">
      <c r="A53" s="27" t="str">
        <f>'t1'!A53</f>
        <v>DOC. LAUR. SOST. SCUOLA MEDIA T.DETER. NON ANNUALE</v>
      </c>
      <c r="B53" s="234" t="str">
        <f>'t1'!B53</f>
        <v>016640</v>
      </c>
      <c r="C53" s="450">
        <f>'t1'!C53+'t1'!D53</f>
        <v>0</v>
      </c>
      <c r="D53" s="450">
        <f>'t5'!M53+'t5'!N53</f>
        <v>0</v>
      </c>
      <c r="E53" s="451">
        <f>'t6'!K53+'t6'!L53</f>
        <v>0</v>
      </c>
      <c r="F53" s="451">
        <f>'t4'!BP53</f>
        <v>0</v>
      </c>
      <c r="G53" s="451">
        <f>'t4'!AX71</f>
        <v>0</v>
      </c>
      <c r="H53" s="451">
        <f t="shared" si="0"/>
        <v>0</v>
      </c>
      <c r="I53" s="451">
        <f>'t1'!L53+'t1'!M53</f>
        <v>0</v>
      </c>
      <c r="J53" s="129" t="str">
        <f t="shared" si="1"/>
        <v>OK</v>
      </c>
    </row>
    <row r="54" spans="1:10" ht="13.5" customHeight="1">
      <c r="A54" s="27" t="str">
        <f>'t1'!A54</f>
        <v>INS. SC. ELEMENTARE E EQUIP. TEMPO DETERM. NON ANNUALE</v>
      </c>
      <c r="B54" s="234" t="str">
        <f>'t1'!B54</f>
        <v>014153</v>
      </c>
      <c r="C54" s="450">
        <f>'t1'!C54+'t1'!D54</f>
        <v>0</v>
      </c>
      <c r="D54" s="450">
        <f>'t5'!M54+'t5'!N54</f>
        <v>0</v>
      </c>
      <c r="E54" s="451">
        <f>'t6'!K54+'t6'!L54</f>
        <v>0</v>
      </c>
      <c r="F54" s="451">
        <f>'t4'!BP54</f>
        <v>0</v>
      </c>
      <c r="G54" s="451">
        <f>'t4'!AY71</f>
        <v>0</v>
      </c>
      <c r="H54" s="451">
        <f t="shared" si="0"/>
        <v>0</v>
      </c>
      <c r="I54" s="451">
        <f>'t1'!L54+'t1'!M54</f>
        <v>0</v>
      </c>
      <c r="J54" s="129" t="str">
        <f t="shared" si="1"/>
        <v>OK</v>
      </c>
    </row>
    <row r="55" spans="1:10" ht="13.5" customHeight="1">
      <c r="A55" s="27" t="str">
        <f>'t1'!A55</f>
        <v>DOC. DIPL. SOST SCUOLA ELEM. T. DETER. NON ANNUALE</v>
      </c>
      <c r="B55" s="234" t="str">
        <f>'t1'!B55</f>
        <v>014636</v>
      </c>
      <c r="C55" s="450">
        <f>'t1'!C55+'t1'!D55</f>
        <v>0</v>
      </c>
      <c r="D55" s="450">
        <f>'t5'!M55+'t5'!N55</f>
        <v>0</v>
      </c>
      <c r="E55" s="451">
        <f>'t6'!K55+'t6'!L55</f>
        <v>0</v>
      </c>
      <c r="F55" s="451">
        <f>'t4'!BP55</f>
        <v>0</v>
      </c>
      <c r="G55" s="451">
        <f>'t4'!AZ71</f>
        <v>0</v>
      </c>
      <c r="H55" s="451">
        <f t="shared" si="0"/>
        <v>0</v>
      </c>
      <c r="I55" s="451">
        <f>'t1'!L55+'t1'!M55</f>
        <v>0</v>
      </c>
      <c r="J55" s="129" t="str">
        <f t="shared" si="1"/>
        <v>OK</v>
      </c>
    </row>
    <row r="56" spans="1:10" ht="13.5" customHeight="1">
      <c r="A56" s="27" t="str">
        <f>'t1'!A56</f>
        <v>INS. SCUOLA MATERNA TEMPO DETERM. NON ANNUALE</v>
      </c>
      <c r="B56" s="234" t="str">
        <f>'t1'!B56</f>
        <v>014157</v>
      </c>
      <c r="C56" s="450">
        <f>'t1'!C56+'t1'!D56</f>
        <v>0</v>
      </c>
      <c r="D56" s="450">
        <f>'t5'!M56+'t5'!N56</f>
        <v>0</v>
      </c>
      <c r="E56" s="451">
        <f>'t6'!K56+'t6'!L56</f>
        <v>0</v>
      </c>
      <c r="F56" s="451">
        <f>'t4'!BP56</f>
        <v>0</v>
      </c>
      <c r="G56" s="451">
        <f>'t4'!BA71</f>
        <v>0</v>
      </c>
      <c r="H56" s="451">
        <f t="shared" si="0"/>
        <v>0</v>
      </c>
      <c r="I56" s="451">
        <f>'t1'!L56+'t1'!M56</f>
        <v>0</v>
      </c>
      <c r="J56" s="129" t="str">
        <f t="shared" si="1"/>
        <v>OK</v>
      </c>
    </row>
    <row r="57" spans="1:10" ht="13.5" customHeight="1">
      <c r="A57" s="27" t="str">
        <f>'t1'!A57</f>
        <v>DOC.DIPL.SOST.SC. MATERNA T.DET. NON ANNUALE</v>
      </c>
      <c r="B57" s="234" t="str">
        <f>'t1'!B57</f>
        <v>014644</v>
      </c>
      <c r="C57" s="450">
        <f>'t1'!C57+'t1'!D57</f>
        <v>0</v>
      </c>
      <c r="D57" s="450">
        <f>'t5'!M57+'t5'!N57</f>
        <v>0</v>
      </c>
      <c r="E57" s="451">
        <f>'t6'!K57+'t6'!L57</f>
        <v>0</v>
      </c>
      <c r="F57" s="451">
        <f>'t4'!BP57</f>
        <v>0</v>
      </c>
      <c r="G57" s="451">
        <f>'t4'!BB71</f>
        <v>0</v>
      </c>
      <c r="H57" s="451">
        <f t="shared" si="0"/>
        <v>0</v>
      </c>
      <c r="I57" s="451">
        <f>'t1'!L57+'t1'!M57</f>
        <v>0</v>
      </c>
      <c r="J57" s="129" t="str">
        <f t="shared" si="1"/>
        <v>OK</v>
      </c>
    </row>
    <row r="58" spans="1:10" ht="13.5" customHeight="1">
      <c r="A58" s="27" t="str">
        <f>'t1'!A58</f>
        <v>INS. DIPL. ISTIT. II GRADO TEMPO DETERM. NON ANNUALE</v>
      </c>
      <c r="B58" s="234" t="str">
        <f>'t1'!B58</f>
        <v>014145</v>
      </c>
      <c r="C58" s="450">
        <f>'t1'!C58+'t1'!D58</f>
        <v>0</v>
      </c>
      <c r="D58" s="450">
        <f>'t5'!M58+'t5'!N58</f>
        <v>0</v>
      </c>
      <c r="E58" s="451">
        <f>'t6'!K58+'t6'!L58</f>
        <v>0</v>
      </c>
      <c r="F58" s="451">
        <f>'t4'!BP58</f>
        <v>0</v>
      </c>
      <c r="G58" s="451">
        <f>'t4'!BC71</f>
        <v>0</v>
      </c>
      <c r="H58" s="451">
        <f t="shared" si="0"/>
        <v>0</v>
      </c>
      <c r="I58" s="451">
        <f>'t1'!L58+'t1'!M58</f>
        <v>0</v>
      </c>
      <c r="J58" s="129" t="str">
        <f t="shared" si="1"/>
        <v>OK</v>
      </c>
    </row>
    <row r="59" spans="1:10" ht="13.5" customHeight="1">
      <c r="A59" s="27" t="str">
        <f>'t1'!A59</f>
        <v>DOC. DIPL. SOST.IST. SEC. II GRADO T. DET. NON ANNUALE</v>
      </c>
      <c r="B59" s="234" t="str">
        <f>'t1'!B59</f>
        <v>014658</v>
      </c>
      <c r="C59" s="450">
        <f>'t1'!C59+'t1'!D59</f>
        <v>0</v>
      </c>
      <c r="D59" s="450">
        <f>'t5'!M59+'t5'!N59</f>
        <v>0</v>
      </c>
      <c r="E59" s="451">
        <f>'t6'!K59+'t6'!L59</f>
        <v>0</v>
      </c>
      <c r="F59" s="451">
        <f>'t4'!BP59</f>
        <v>0</v>
      </c>
      <c r="G59" s="451">
        <f>'t4'!BD71</f>
        <v>0</v>
      </c>
      <c r="H59" s="451">
        <f t="shared" si="0"/>
        <v>0</v>
      </c>
      <c r="I59" s="451">
        <f>'t1'!L59+'t1'!M59</f>
        <v>0</v>
      </c>
      <c r="J59" s="129" t="str">
        <f t="shared" si="1"/>
        <v>OK</v>
      </c>
    </row>
    <row r="60" spans="1:10" ht="13.5" customHeight="1">
      <c r="A60" s="27" t="str">
        <f>'t1'!A60</f>
        <v>PERS. EDUCAT. T. DET. NON ANNUALE</v>
      </c>
      <c r="B60" s="234" t="str">
        <f>'t1'!B60</f>
        <v>014648</v>
      </c>
      <c r="C60" s="450">
        <f>'t1'!C60+'t1'!D60</f>
        <v>0</v>
      </c>
      <c r="D60" s="450">
        <f>'t5'!M60+'t5'!N60</f>
        <v>0</v>
      </c>
      <c r="E60" s="451">
        <f>'t6'!K60+'t6'!L60</f>
        <v>0</v>
      </c>
      <c r="F60" s="451">
        <f>'t4'!BP60</f>
        <v>0</v>
      </c>
      <c r="G60" s="451">
        <f>'t4'!BE71</f>
        <v>0</v>
      </c>
      <c r="H60" s="451">
        <f t="shared" si="0"/>
        <v>0</v>
      </c>
      <c r="I60" s="451">
        <f>'t1'!L60+'t1'!M60</f>
        <v>0</v>
      </c>
      <c r="J60" s="129" t="str">
        <f t="shared" si="1"/>
        <v>OK</v>
      </c>
    </row>
    <row r="61" spans="1:10" ht="13.5" customHeight="1">
      <c r="A61" s="27" t="str">
        <f>'t1'!A61</f>
        <v>DOC.RELIG. SCUOLA SECOND. T. D.CON CONTR. TERMINE ATT. DID.</v>
      </c>
      <c r="B61" s="234" t="str">
        <f>'t1'!B61</f>
        <v>016804</v>
      </c>
      <c r="C61" s="450">
        <f>'t1'!C61+'t1'!D61</f>
        <v>0</v>
      </c>
      <c r="D61" s="450">
        <f>'t5'!M61+'t5'!N61</f>
        <v>0</v>
      </c>
      <c r="E61" s="451">
        <f>'t6'!K61+'t6'!L61</f>
        <v>0</v>
      </c>
      <c r="F61" s="451">
        <f>'t4'!BP61</f>
        <v>0</v>
      </c>
      <c r="G61" s="451">
        <f>'t4'!BF71</f>
        <v>0</v>
      </c>
      <c r="H61" s="451">
        <f t="shared" si="0"/>
        <v>0</v>
      </c>
      <c r="I61" s="451">
        <f>'t1'!L61+'t1'!M61</f>
        <v>0</v>
      </c>
      <c r="J61" s="129" t="str">
        <f t="shared" si="1"/>
        <v>OK</v>
      </c>
    </row>
    <row r="62" spans="1:10" ht="13.5" customHeight="1">
      <c r="A62" s="27" t="str">
        <f>'t1'!A62</f>
        <v>DOC.RELIG. SCUOLA EL. MAT. T. D. CONTR. TERMINE ATT. DID. </v>
      </c>
      <c r="B62" s="234" t="str">
        <f>'t1'!B62</f>
        <v>014805</v>
      </c>
      <c r="C62" s="450">
        <f>'t1'!C62+'t1'!D62</f>
        <v>0</v>
      </c>
      <c r="D62" s="450">
        <f>'t5'!M62+'t5'!N62</f>
        <v>0</v>
      </c>
      <c r="E62" s="451">
        <f>'t6'!K62+'t6'!L62</f>
        <v>0</v>
      </c>
      <c r="F62" s="451">
        <f>'t4'!BP62</f>
        <v>0</v>
      </c>
      <c r="G62" s="451">
        <f>'t4'!BG71</f>
        <v>0</v>
      </c>
      <c r="H62" s="451">
        <f t="shared" si="0"/>
        <v>0</v>
      </c>
      <c r="I62" s="451">
        <f>'t1'!L62+'t1'!M62</f>
        <v>0</v>
      </c>
      <c r="J62" s="129" t="str">
        <f t="shared" si="1"/>
        <v>OK</v>
      </c>
    </row>
    <row r="63" spans="1:10" ht="13.5" customHeight="1">
      <c r="A63" s="27" t="str">
        <f>'t1'!A63</f>
        <v>DIR. SERV, GEN. ED AMM. TEMPO DETER. NON ANNUALE</v>
      </c>
      <c r="B63" s="234" t="str">
        <f>'t1'!B63</f>
        <v>013710</v>
      </c>
      <c r="C63" s="450">
        <f>'t1'!C63+'t1'!D63</f>
        <v>0</v>
      </c>
      <c r="D63" s="450">
        <f>'t5'!M63+'t5'!N63</f>
        <v>0</v>
      </c>
      <c r="E63" s="451">
        <f>'t6'!K63+'t6'!L63</f>
        <v>0</v>
      </c>
      <c r="F63" s="451">
        <f>'t4'!BP63</f>
        <v>0</v>
      </c>
      <c r="G63" s="451">
        <f>'t4'!BH71</f>
        <v>0</v>
      </c>
      <c r="H63" s="451">
        <f t="shared" si="0"/>
        <v>0</v>
      </c>
      <c r="I63" s="451">
        <f>'t1'!L63+'t1'!M63</f>
        <v>0</v>
      </c>
      <c r="J63" s="129" t="str">
        <f t="shared" si="1"/>
        <v>OK</v>
      </c>
    </row>
    <row r="64" spans="1:10" ht="13.5" customHeight="1">
      <c r="A64" s="27" t="str">
        <f>'t1'!A64</f>
        <v>COORDINATORE AMMINISTRATIVO TEMPO DET. NON ANNUALE</v>
      </c>
      <c r="B64" s="234" t="str">
        <f>'t1'!B64</f>
        <v>013651</v>
      </c>
      <c r="C64" s="450">
        <f>'t1'!C64+'t1'!D64</f>
        <v>0</v>
      </c>
      <c r="D64" s="450">
        <f>'t5'!M64+'t5'!N64</f>
        <v>0</v>
      </c>
      <c r="E64" s="451">
        <f>'t6'!K64+'t6'!L64</f>
        <v>0</v>
      </c>
      <c r="F64" s="451">
        <f>'t4'!BP64</f>
        <v>0</v>
      </c>
      <c r="G64" s="451">
        <f>'t4'!BI71</f>
        <v>0</v>
      </c>
      <c r="H64" s="451">
        <f t="shared" si="0"/>
        <v>0</v>
      </c>
      <c r="I64" s="451">
        <f>'t1'!L64+'t1'!M64</f>
        <v>0</v>
      </c>
      <c r="J64" s="129" t="str">
        <f t="shared" si="1"/>
        <v>OK</v>
      </c>
    </row>
    <row r="65" spans="1:10" ht="13.5" customHeight="1">
      <c r="A65" s="27" t="str">
        <f>'t1'!A65</f>
        <v>COORDINATORE TECNICO TEMPO DET. NON ANNUALE</v>
      </c>
      <c r="B65" s="234" t="str">
        <f>'t1'!B65</f>
        <v>013654</v>
      </c>
      <c r="C65" s="450">
        <f>'t1'!C65+'t1'!D65</f>
        <v>0</v>
      </c>
      <c r="D65" s="450">
        <f>'t5'!M65+'t5'!N65</f>
        <v>0</v>
      </c>
      <c r="E65" s="451">
        <f>'t6'!K65+'t6'!L65</f>
        <v>0</v>
      </c>
      <c r="F65" s="451">
        <f>'t4'!BP65</f>
        <v>0</v>
      </c>
      <c r="G65" s="451">
        <f>'t4'!BJ71</f>
        <v>0</v>
      </c>
      <c r="H65" s="451">
        <f t="shared" si="0"/>
        <v>0</v>
      </c>
      <c r="I65" s="451">
        <f>'t1'!L65+'t1'!M65</f>
        <v>0</v>
      </c>
      <c r="J65" s="129" t="str">
        <f t="shared" si="1"/>
        <v>OK</v>
      </c>
    </row>
    <row r="66" spans="1:10" ht="13.5" customHeight="1">
      <c r="A66" s="27" t="str">
        <f>'t1'!A66</f>
        <v>ASSIST.AMM.VO TEMPO DET. NON ANNUALE</v>
      </c>
      <c r="B66" s="234" t="str">
        <f>'t1'!B66</f>
        <v>012613</v>
      </c>
      <c r="C66" s="450">
        <f>'t1'!C66+'t1'!D66</f>
        <v>0</v>
      </c>
      <c r="D66" s="450">
        <f>'t5'!M66+'t5'!N66</f>
        <v>0</v>
      </c>
      <c r="E66" s="451">
        <f>'t6'!K66+'t6'!L66</f>
        <v>0</v>
      </c>
      <c r="F66" s="451">
        <f>'t4'!BP66</f>
        <v>0</v>
      </c>
      <c r="G66" s="451">
        <f>'t4'!BK71</f>
        <v>0</v>
      </c>
      <c r="H66" s="451">
        <f t="shared" si="0"/>
        <v>0</v>
      </c>
      <c r="I66" s="451">
        <f>'t1'!L66+'t1'!M66</f>
        <v>0</v>
      </c>
      <c r="J66" s="129" t="str">
        <f t="shared" si="1"/>
        <v>OK</v>
      </c>
    </row>
    <row r="67" spans="1:10" ht="13.5" customHeight="1">
      <c r="A67" s="27" t="str">
        <f>'t1'!A67</f>
        <v>ASSIST.TECN. T. DETERM. NON ANNUALE</v>
      </c>
      <c r="B67" s="234" t="str">
        <f>'t1'!B67</f>
        <v>012615</v>
      </c>
      <c r="C67" s="450">
        <f>'t1'!C67+'t1'!D67</f>
        <v>0</v>
      </c>
      <c r="D67" s="450">
        <f>'t5'!M67+'t5'!N67</f>
        <v>0</v>
      </c>
      <c r="E67" s="451">
        <f>'t6'!K67+'t6'!L67</f>
        <v>0</v>
      </c>
      <c r="F67" s="451">
        <f>'t4'!BP67</f>
        <v>0</v>
      </c>
      <c r="G67" s="451">
        <f>'t4'!BL71</f>
        <v>0</v>
      </c>
      <c r="H67" s="451">
        <f t="shared" si="0"/>
        <v>0</v>
      </c>
      <c r="I67" s="451">
        <f>'t1'!L67+'t1'!M67</f>
        <v>0</v>
      </c>
      <c r="J67" s="129" t="str">
        <f t="shared" si="1"/>
        <v>OK</v>
      </c>
    </row>
    <row r="68" spans="1:10" ht="13.5" customHeight="1">
      <c r="A68" s="27" t="str">
        <f>'t1'!A68</f>
        <v>CUOCO/INFERMIERE/GUARDAROBIERE T.DETER.NON ANNUALE</v>
      </c>
      <c r="B68" s="234" t="str">
        <f>'t1'!B68</f>
        <v>012621</v>
      </c>
      <c r="C68" s="450">
        <f>'t1'!C68+'t1'!D68</f>
        <v>0</v>
      </c>
      <c r="D68" s="450">
        <f>'t5'!M68+'t5'!N68</f>
        <v>0</v>
      </c>
      <c r="E68" s="451">
        <f>'t6'!K68+'t6'!L68</f>
        <v>0</v>
      </c>
      <c r="F68" s="451">
        <f>'t4'!BP68</f>
        <v>0</v>
      </c>
      <c r="G68" s="451">
        <f>'t4'!BM71</f>
        <v>0</v>
      </c>
      <c r="H68" s="451">
        <f t="shared" si="0"/>
        <v>0</v>
      </c>
      <c r="I68" s="451">
        <f>'t1'!L68+'t1'!M68</f>
        <v>0</v>
      </c>
      <c r="J68" s="129" t="str">
        <f t="shared" si="1"/>
        <v>OK</v>
      </c>
    </row>
    <row r="69" spans="1:10" ht="13.5" customHeight="1">
      <c r="A69" s="27" t="str">
        <f>'t1'!A69</f>
        <v>COLLABORATORE SCOLASTICO DEI SERVIZI/ADDETTO  AZ.AGRARIE A TEMPO DETERM. NON ANNUALE</v>
      </c>
      <c r="B69" s="234" t="str">
        <f>'t1'!B69</f>
        <v>098712</v>
      </c>
      <c r="C69" s="450">
        <f>'t1'!C69+'t1'!D69</f>
        <v>0</v>
      </c>
      <c r="D69" s="450">
        <f>'t5'!M69+'t5'!N69</f>
        <v>0</v>
      </c>
      <c r="E69" s="451">
        <f>'t6'!K69+'t6'!L69</f>
        <v>0</v>
      </c>
      <c r="F69" s="451">
        <f>'t4'!BP69</f>
        <v>0</v>
      </c>
      <c r="G69" s="451">
        <f>'t4'!BN71</f>
        <v>0</v>
      </c>
      <c r="H69" s="451">
        <f t="shared" si="0"/>
        <v>0</v>
      </c>
      <c r="I69" s="451">
        <f>'t1'!L69+'t1'!M69</f>
        <v>0</v>
      </c>
      <c r="J69" s="129" t="str">
        <f t="shared" si="1"/>
        <v>OK</v>
      </c>
    </row>
    <row r="70" spans="1:10" ht="13.5" customHeight="1">
      <c r="A70" s="27" t="str">
        <f>'t1'!A70</f>
        <v>COLLAB. SCOLAST. T. DETER. NON ANNUALE</v>
      </c>
      <c r="B70" s="234" t="str">
        <f>'t1'!B70</f>
        <v>011617</v>
      </c>
      <c r="C70" s="450">
        <f>'t1'!C70+'t1'!D70</f>
        <v>0</v>
      </c>
      <c r="D70" s="450">
        <f>'t5'!M70+'t5'!N70</f>
        <v>0</v>
      </c>
      <c r="E70" s="451">
        <f>'t6'!K70+'t6'!L70</f>
        <v>0</v>
      </c>
      <c r="F70" s="451">
        <f>'t4'!BP70</f>
        <v>0</v>
      </c>
      <c r="G70" s="451">
        <f>'t4'!BO71</f>
        <v>0</v>
      </c>
      <c r="H70" s="451">
        <f t="shared" si="0"/>
        <v>0</v>
      </c>
      <c r="I70" s="451">
        <f>'t1'!L70+'t1'!M70</f>
        <v>0</v>
      </c>
      <c r="J70" s="129" t="str">
        <f t="shared" si="1"/>
        <v>OK</v>
      </c>
    </row>
    <row r="71" spans="1:10" s="457" customFormat="1" ht="15.75" customHeight="1">
      <c r="A71" s="483" t="str">
        <f>'t1'!A71</f>
        <v>TOTALE</v>
      </c>
      <c r="B71" s="258"/>
      <c r="C71" s="484">
        <f aca="true" t="shared" si="2" ref="C71:I71">SUM(C6:C70)</f>
        <v>0</v>
      </c>
      <c r="D71" s="484">
        <f t="shared" si="2"/>
        <v>0</v>
      </c>
      <c r="E71" s="484">
        <f t="shared" si="2"/>
        <v>0</v>
      </c>
      <c r="F71" s="484">
        <f t="shared" si="2"/>
        <v>0</v>
      </c>
      <c r="G71" s="673">
        <f t="shared" si="2"/>
        <v>0</v>
      </c>
      <c r="H71" s="484">
        <f t="shared" si="2"/>
        <v>0</v>
      </c>
      <c r="I71" s="484">
        <f t="shared" si="2"/>
        <v>0</v>
      </c>
      <c r="J71" s="485" t="str">
        <f>IF(H71=I71,"OK","ERRORE")</f>
        <v>OK</v>
      </c>
    </row>
    <row r="76" spans="6:20" ht="11.25">
      <c r="F76" s="480"/>
      <c r="G76" s="480"/>
      <c r="H76" s="480"/>
      <c r="I76" s="480"/>
      <c r="J76" s="480"/>
      <c r="K76" s="481"/>
      <c r="L76" s="481"/>
      <c r="M76" s="481"/>
      <c r="N76" s="481"/>
      <c r="O76" s="481"/>
      <c r="P76" s="481"/>
      <c r="Q76" s="481"/>
      <c r="R76" s="481"/>
      <c r="S76" s="481"/>
      <c r="T76" s="481"/>
    </row>
    <row r="80" ht="11.25">
      <c r="G80" s="480"/>
    </row>
    <row r="81" ht="11.25">
      <c r="G81" s="480"/>
    </row>
    <row r="82" ht="11.25">
      <c r="G82" s="480"/>
    </row>
    <row r="83" ht="11.25">
      <c r="G83" s="480"/>
    </row>
    <row r="84" ht="11.25">
      <c r="G84" s="480"/>
    </row>
    <row r="85" ht="11.25">
      <c r="G85" s="481"/>
    </row>
    <row r="86" ht="11.25">
      <c r="G86" s="481"/>
    </row>
    <row r="87" ht="11.25">
      <c r="G87" s="481"/>
    </row>
    <row r="88" ht="11.25">
      <c r="G88" s="481"/>
    </row>
    <row r="89" ht="11.25">
      <c r="G89" s="481"/>
    </row>
    <row r="90" ht="11.25">
      <c r="G90" s="481"/>
    </row>
    <row r="91" ht="11.25">
      <c r="G91" s="481"/>
    </row>
    <row r="92" ht="11.25">
      <c r="G92" s="481"/>
    </row>
    <row r="93" ht="11.25">
      <c r="G93" s="481"/>
    </row>
    <row r="94" ht="11.25">
      <c r="G94" s="481"/>
    </row>
  </sheetData>
  <sheetProtection password="EA98" sheet="1" objects="1" scenarios="1" formatColumns="0" selectLockedCells="1" selectUnlockedCells="1"/>
  <mergeCells count="2">
    <mergeCell ref="A1:H1"/>
    <mergeCell ref="D2:J2"/>
  </mergeCells>
  <printOptions horizontalCentered="1" verticalCentered="1"/>
  <pageMargins left="0" right="0" top="0.17" bottom="0.16" header="0.19" footer="0.19"/>
  <pageSetup fitToHeight="1" fitToWidth="1" horizontalDpi="300" verticalDpi="300" orientation="landscape" paperSize="9" scale="7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72"/>
  <sheetViews>
    <sheetView showGridLines="0" workbookViewId="0" topLeftCell="A1">
      <pane xSplit="2" ySplit="6" topLeftCell="E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52.66015625" style="5" customWidth="1"/>
    <col min="2" max="2" width="14" style="7" customWidth="1"/>
    <col min="3" max="3" width="11" style="7" customWidth="1"/>
    <col min="4" max="5" width="15.16015625" style="7" customWidth="1"/>
    <col min="6" max="7" width="15.33203125" style="7" customWidth="1"/>
    <col min="8" max="8" width="11" style="7" customWidth="1"/>
    <col min="9" max="10" width="15.16015625" style="7" customWidth="1"/>
    <col min="11" max="11" width="15.33203125" style="7" customWidth="1"/>
    <col min="12" max="12" width="15.33203125" style="5" customWidth="1"/>
    <col min="13" max="16384" width="9.33203125" style="5" customWidth="1"/>
  </cols>
  <sheetData>
    <row r="1" spans="1:13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3"/>
      <c r="L1" s="413"/>
      <c r="M1"/>
    </row>
    <row r="2" spans="2:13" ht="21" customHeight="1">
      <c r="B2" s="5"/>
      <c r="C2" s="5"/>
      <c r="D2" s="5"/>
      <c r="E2" s="800"/>
      <c r="F2" s="800"/>
      <c r="G2" s="800"/>
      <c r="H2" s="800"/>
      <c r="I2" s="800"/>
      <c r="J2" s="800"/>
      <c r="K2" s="800"/>
      <c r="L2" s="800"/>
      <c r="M2"/>
    </row>
    <row r="3" spans="1:11" ht="21" customHeight="1">
      <c r="A3" s="244" t="str">
        <f>"Tavola di coerenza tra presenti al 31.12."&amp;'t1'!M1&amp;" rilevati nelle Tabelle 1, 7, 8 e 9 (Squadratura 2)"</f>
        <v>Tavola di coerenza tra presenti al 31.12.2007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28" customFormat="1" ht="11.25" customHeight="1">
      <c r="A4" s="236"/>
      <c r="B4" s="236"/>
      <c r="C4" s="801" t="s">
        <v>223</v>
      </c>
      <c r="D4" s="802"/>
      <c r="E4" s="802"/>
      <c r="F4" s="802"/>
      <c r="G4" s="803"/>
      <c r="H4" s="801" t="s">
        <v>224</v>
      </c>
      <c r="I4" s="802"/>
      <c r="J4" s="802"/>
      <c r="K4" s="802"/>
      <c r="L4" s="803"/>
    </row>
    <row r="5" spans="1:12" ht="70.5" customHeight="1">
      <c r="A5" s="226" t="s">
        <v>152</v>
      </c>
      <c r="B5" s="226" t="s">
        <v>151</v>
      </c>
      <c r="C5" s="235" t="str">
        <f>"Presenti 31.12."&amp;'t1'!M1&amp;" (Tab 1)"</f>
        <v>Presenti 31.12.2007 (Tab 1)</v>
      </c>
      <c r="D5" s="231" t="s">
        <v>162</v>
      </c>
      <c r="E5" s="231" t="s">
        <v>163</v>
      </c>
      <c r="F5" s="231" t="s">
        <v>164</v>
      </c>
      <c r="G5" s="231" t="s">
        <v>161</v>
      </c>
      <c r="H5" s="235" t="str">
        <f>"Presenti 31.12."&amp;'t1'!M1&amp;" (Tab 1)"</f>
        <v>Presenti 31.12.2007 (Tab 1)</v>
      </c>
      <c r="I5" s="231" t="s">
        <v>162</v>
      </c>
      <c r="J5" s="231" t="s">
        <v>163</v>
      </c>
      <c r="K5" s="231" t="s">
        <v>164</v>
      </c>
      <c r="L5" s="231" t="s">
        <v>161</v>
      </c>
    </row>
    <row r="6" spans="1:12" ht="11.25">
      <c r="A6" s="227"/>
      <c r="B6" s="227"/>
      <c r="C6" s="237" t="s">
        <v>153</v>
      </c>
      <c r="D6" s="237" t="s">
        <v>154</v>
      </c>
      <c r="E6" s="237" t="s">
        <v>155</v>
      </c>
      <c r="F6" s="237" t="s">
        <v>156</v>
      </c>
      <c r="G6" s="238" t="s">
        <v>183</v>
      </c>
      <c r="H6" s="237" t="s">
        <v>157</v>
      </c>
      <c r="I6" s="237" t="s">
        <v>181</v>
      </c>
      <c r="J6" s="237" t="s">
        <v>159</v>
      </c>
      <c r="K6" s="237" t="s">
        <v>169</v>
      </c>
      <c r="L6" s="238" t="s">
        <v>184</v>
      </c>
    </row>
    <row r="7" spans="1:12" ht="13.5" customHeight="1">
      <c r="A7" s="168" t="str">
        <f>'t1'!A6</f>
        <v>DIRIGENTE SCOLASTICO</v>
      </c>
      <c r="B7" s="234" t="str">
        <f>'t1'!B6</f>
        <v>0D0158</v>
      </c>
      <c r="C7" s="450">
        <f>'t1'!L6</f>
        <v>0</v>
      </c>
      <c r="D7" s="450">
        <f>'t7'!U6</f>
        <v>0</v>
      </c>
      <c r="E7" s="451">
        <f>'t8'!Y6</f>
        <v>0</v>
      </c>
      <c r="F7" s="451">
        <f>'t9'!K6</f>
        <v>0</v>
      </c>
      <c r="G7" s="129" t="str">
        <f>IF(COUNTIF(C7:F7,C7)=4,"OK","ERRORE")</f>
        <v>OK</v>
      </c>
      <c r="H7" s="451">
        <f>'t1'!M6</f>
        <v>0</v>
      </c>
      <c r="I7" s="451">
        <f>'t7'!V6</f>
        <v>0</v>
      </c>
      <c r="J7" s="451">
        <f>'t8'!Z6</f>
        <v>0</v>
      </c>
      <c r="K7" s="450">
        <f>'t9'!L6</f>
        <v>0</v>
      </c>
      <c r="L7" s="129" t="str">
        <f>IF(COUNTIF(H7:K7,H7)=4,"OK","ERRORE")</f>
        <v>OK</v>
      </c>
    </row>
    <row r="8" spans="1:12" ht="13.5" customHeight="1">
      <c r="A8" s="168" t="str">
        <f>'t1'!A7</f>
        <v>EX PRESIDI/RUOLO AD ESAURIMENTO</v>
      </c>
      <c r="B8" s="234" t="str">
        <f>'t1'!B7</f>
        <v>0D0E58</v>
      </c>
      <c r="C8" s="450">
        <f>'t1'!L7</f>
        <v>0</v>
      </c>
      <c r="D8" s="450">
        <f>'t7'!U7</f>
        <v>0</v>
      </c>
      <c r="E8" s="451">
        <f>'t8'!Y7</f>
        <v>0</v>
      </c>
      <c r="F8" s="451">
        <f>'t9'!K7</f>
        <v>0</v>
      </c>
      <c r="G8" s="129" t="str">
        <f aca="true" t="shared" si="0" ref="G8:G71">IF(COUNTIF(C8:F8,C8)=4,"OK","ERRORE")</f>
        <v>OK</v>
      </c>
      <c r="H8" s="451">
        <f>'t1'!M7</f>
        <v>0</v>
      </c>
      <c r="I8" s="451">
        <f>'t7'!V7</f>
        <v>0</v>
      </c>
      <c r="J8" s="451">
        <f>'t8'!Z7</f>
        <v>0</v>
      </c>
      <c r="K8" s="450">
        <f>'t9'!L7</f>
        <v>0</v>
      </c>
      <c r="L8" s="129" t="str">
        <f aca="true" t="shared" si="1" ref="L8:L71">IF(COUNTIF(H8:K8,H8)=4,"OK","ERRORE")</f>
        <v>OK</v>
      </c>
    </row>
    <row r="9" spans="1:12" ht="13.5" customHeight="1">
      <c r="A9" s="168" t="str">
        <f>'t1'!A8</f>
        <v>DOC. LAUR. IST. SEC. II GRADO</v>
      </c>
      <c r="B9" s="234" t="str">
        <f>'t1'!B8</f>
        <v>016132</v>
      </c>
      <c r="C9" s="450">
        <f>'t1'!L8</f>
        <v>0</v>
      </c>
      <c r="D9" s="450">
        <f>'t7'!U8</f>
        <v>0</v>
      </c>
      <c r="E9" s="451">
        <f>'t8'!Y8</f>
        <v>0</v>
      </c>
      <c r="F9" s="451">
        <f>'t9'!K8</f>
        <v>0</v>
      </c>
      <c r="G9" s="129" t="str">
        <f t="shared" si="0"/>
        <v>OK</v>
      </c>
      <c r="H9" s="451">
        <f>'t1'!M8</f>
        <v>0</v>
      </c>
      <c r="I9" s="451">
        <f>'t7'!V8</f>
        <v>0</v>
      </c>
      <c r="J9" s="451">
        <f>'t8'!Z8</f>
        <v>0</v>
      </c>
      <c r="K9" s="450">
        <f>'t9'!L8</f>
        <v>0</v>
      </c>
      <c r="L9" s="129" t="str">
        <f t="shared" si="1"/>
        <v>OK</v>
      </c>
    </row>
    <row r="10" spans="1:12" ht="13.5" customHeight="1">
      <c r="A10" s="168" t="str">
        <f>'t1'!A9</f>
        <v>DOC. LAUR. SOST. IST.SEC. II GRADO</v>
      </c>
      <c r="B10" s="234" t="str">
        <f>'t1'!B9</f>
        <v>016630</v>
      </c>
      <c r="C10" s="450">
        <f>'t1'!L9</f>
        <v>0</v>
      </c>
      <c r="D10" s="450">
        <f>'t7'!U9</f>
        <v>0</v>
      </c>
      <c r="E10" s="451">
        <f>'t8'!Y9</f>
        <v>0</v>
      </c>
      <c r="F10" s="451">
        <f>'t9'!K9</f>
        <v>0</v>
      </c>
      <c r="G10" s="129" t="str">
        <f t="shared" si="0"/>
        <v>OK</v>
      </c>
      <c r="H10" s="451">
        <f>'t1'!M9</f>
        <v>0</v>
      </c>
      <c r="I10" s="451">
        <f>'t7'!V9</f>
        <v>0</v>
      </c>
      <c r="J10" s="451">
        <f>'t8'!Z9</f>
        <v>0</v>
      </c>
      <c r="K10" s="450">
        <f>'t9'!L9</f>
        <v>0</v>
      </c>
      <c r="L10" s="129" t="str">
        <f t="shared" si="1"/>
        <v>OK</v>
      </c>
    </row>
    <row r="11" spans="1:12" ht="13.5" customHeight="1">
      <c r="A11" s="168" t="str">
        <f>'t1'!A10</f>
        <v>DOC. SCUOLA MEDIA ED EQUIP.</v>
      </c>
      <c r="B11" s="234" t="str">
        <f>'t1'!B10</f>
        <v>016135</v>
      </c>
      <c r="C11" s="450">
        <f>'t1'!L10</f>
        <v>0</v>
      </c>
      <c r="D11" s="450">
        <f>'t7'!U10</f>
        <v>0</v>
      </c>
      <c r="E11" s="451">
        <f>'t8'!Y10</f>
        <v>0</v>
      </c>
      <c r="F11" s="451">
        <f>'t9'!K10</f>
        <v>0</v>
      </c>
      <c r="G11" s="129" t="str">
        <f t="shared" si="0"/>
        <v>OK</v>
      </c>
      <c r="H11" s="451">
        <f>'t1'!M10</f>
        <v>0</v>
      </c>
      <c r="I11" s="451">
        <f>'t7'!V10</f>
        <v>0</v>
      </c>
      <c r="J11" s="451">
        <f>'t8'!Z10</f>
        <v>0</v>
      </c>
      <c r="K11" s="450">
        <f>'t9'!L10</f>
        <v>0</v>
      </c>
      <c r="L11" s="129" t="str">
        <f t="shared" si="1"/>
        <v>OK</v>
      </c>
    </row>
    <row r="12" spans="1:12" ht="13.5" customHeight="1">
      <c r="A12" s="168" t="str">
        <f>'t1'!A11</f>
        <v>DOC. LAUR. SOST. SCUOLA MEDIA</v>
      </c>
      <c r="B12" s="234" t="str">
        <f>'t1'!B11</f>
        <v>016638</v>
      </c>
      <c r="C12" s="450">
        <f>'t1'!L11</f>
        <v>0</v>
      </c>
      <c r="D12" s="450">
        <f>'t7'!U11</f>
        <v>0</v>
      </c>
      <c r="E12" s="451">
        <f>'t8'!Y11</f>
        <v>0</v>
      </c>
      <c r="F12" s="451">
        <f>'t9'!K11</f>
        <v>0</v>
      </c>
      <c r="G12" s="129" t="str">
        <f t="shared" si="0"/>
        <v>OK</v>
      </c>
      <c r="H12" s="451">
        <f>'t1'!M11</f>
        <v>0</v>
      </c>
      <c r="I12" s="451">
        <f>'t7'!V11</f>
        <v>0</v>
      </c>
      <c r="J12" s="451">
        <f>'t8'!Z11</f>
        <v>0</v>
      </c>
      <c r="K12" s="450">
        <f>'t9'!L11</f>
        <v>0</v>
      </c>
      <c r="L12" s="129" t="str">
        <f t="shared" si="1"/>
        <v>OK</v>
      </c>
    </row>
    <row r="13" spans="1:12" ht="13.5" customHeight="1">
      <c r="A13" s="168" t="str">
        <f>'t1'!A12</f>
        <v>INS. SC. ELEMENTARE ED EQUIP.</v>
      </c>
      <c r="B13" s="234" t="str">
        <f>'t1'!B12</f>
        <v>014154</v>
      </c>
      <c r="C13" s="450">
        <f>'t1'!L12</f>
        <v>0</v>
      </c>
      <c r="D13" s="450">
        <f>'t7'!U12</f>
        <v>0</v>
      </c>
      <c r="E13" s="451">
        <f>'t8'!Y12</f>
        <v>0</v>
      </c>
      <c r="F13" s="451">
        <f>'t9'!K12</f>
        <v>0</v>
      </c>
      <c r="G13" s="129" t="str">
        <f t="shared" si="0"/>
        <v>OK</v>
      </c>
      <c r="H13" s="451">
        <f>'t1'!M12</f>
        <v>0</v>
      </c>
      <c r="I13" s="451">
        <f>'t7'!V12</f>
        <v>0</v>
      </c>
      <c r="J13" s="451">
        <f>'t8'!Z12</f>
        <v>0</v>
      </c>
      <c r="K13" s="450">
        <f>'t9'!L12</f>
        <v>0</v>
      </c>
      <c r="L13" s="129" t="str">
        <f t="shared" si="1"/>
        <v>OK</v>
      </c>
    </row>
    <row r="14" spans="1:12" ht="13.5" customHeight="1">
      <c r="A14" s="168" t="str">
        <f>'t1'!A13</f>
        <v>DOC. DIPL. SOST. SCUOLA ELEMENTARE</v>
      </c>
      <c r="B14" s="234" t="str">
        <f>'t1'!B13</f>
        <v>014634</v>
      </c>
      <c r="C14" s="450">
        <f>'t1'!L13</f>
        <v>0</v>
      </c>
      <c r="D14" s="450">
        <f>'t7'!U13</f>
        <v>0</v>
      </c>
      <c r="E14" s="451">
        <f>'t8'!Y13</f>
        <v>0</v>
      </c>
      <c r="F14" s="451">
        <f>'t9'!K13</f>
        <v>0</v>
      </c>
      <c r="G14" s="129" t="str">
        <f t="shared" si="0"/>
        <v>OK</v>
      </c>
      <c r="H14" s="451">
        <f>'t1'!M13</f>
        <v>0</v>
      </c>
      <c r="I14" s="451">
        <f>'t7'!V13</f>
        <v>0</v>
      </c>
      <c r="J14" s="451">
        <f>'t8'!Z13</f>
        <v>0</v>
      </c>
      <c r="K14" s="450">
        <f>'t9'!L13</f>
        <v>0</v>
      </c>
      <c r="L14" s="129" t="str">
        <f t="shared" si="1"/>
        <v>OK</v>
      </c>
    </row>
    <row r="15" spans="1:12" ht="13.5" customHeight="1">
      <c r="A15" s="168" t="str">
        <f>'t1'!A14</f>
        <v>INS. SCUOLA MATERNA</v>
      </c>
      <c r="B15" s="234" t="str">
        <f>'t1'!B14</f>
        <v>014155</v>
      </c>
      <c r="C15" s="450">
        <f>'t1'!L14</f>
        <v>0</v>
      </c>
      <c r="D15" s="450">
        <f>'t7'!U14</f>
        <v>0</v>
      </c>
      <c r="E15" s="451">
        <f>'t8'!Y14</f>
        <v>0</v>
      </c>
      <c r="F15" s="451">
        <f>'t9'!K14</f>
        <v>0</v>
      </c>
      <c r="G15" s="129" t="str">
        <f t="shared" si="0"/>
        <v>OK</v>
      </c>
      <c r="H15" s="451">
        <f>'t1'!M14</f>
        <v>0</v>
      </c>
      <c r="I15" s="451">
        <f>'t7'!V14</f>
        <v>0</v>
      </c>
      <c r="J15" s="451">
        <f>'t8'!Z14</f>
        <v>0</v>
      </c>
      <c r="K15" s="450">
        <f>'t9'!L14</f>
        <v>0</v>
      </c>
      <c r="L15" s="129" t="str">
        <f t="shared" si="1"/>
        <v>OK</v>
      </c>
    </row>
    <row r="16" spans="1:12" ht="13.5" customHeight="1">
      <c r="A16" s="168" t="str">
        <f>'t1'!A15</f>
        <v>DOC. DIPL. SOST. SCUOLA MATERNA</v>
      </c>
      <c r="B16" s="234" t="str">
        <f>'t1'!B15</f>
        <v>014714</v>
      </c>
      <c r="C16" s="450">
        <f>'t1'!L15</f>
        <v>0</v>
      </c>
      <c r="D16" s="450">
        <f>'t7'!U15</f>
        <v>0</v>
      </c>
      <c r="E16" s="451">
        <f>'t8'!Y15</f>
        <v>0</v>
      </c>
      <c r="F16" s="451">
        <f>'t9'!K15</f>
        <v>0</v>
      </c>
      <c r="G16" s="129" t="str">
        <f t="shared" si="0"/>
        <v>OK</v>
      </c>
      <c r="H16" s="451">
        <f>'t1'!M15</f>
        <v>0</v>
      </c>
      <c r="I16" s="451">
        <f>'t7'!V15</f>
        <v>0</v>
      </c>
      <c r="J16" s="451">
        <f>'t8'!Z15</f>
        <v>0</v>
      </c>
      <c r="K16" s="450">
        <f>'t9'!L15</f>
        <v>0</v>
      </c>
      <c r="L16" s="129" t="str">
        <f t="shared" si="1"/>
        <v>OK</v>
      </c>
    </row>
    <row r="17" spans="1:12" ht="13.5" customHeight="1">
      <c r="A17" s="168" t="str">
        <f>'t1'!A16</f>
        <v>INS. DIPL. ISTIT. II GRADO</v>
      </c>
      <c r="B17" s="234" t="str">
        <f>'t1'!B16</f>
        <v>014143</v>
      </c>
      <c r="C17" s="450">
        <f>'t1'!L16</f>
        <v>0</v>
      </c>
      <c r="D17" s="450">
        <f>'t7'!U16</f>
        <v>0</v>
      </c>
      <c r="E17" s="451">
        <f>'t8'!Y16</f>
        <v>0</v>
      </c>
      <c r="F17" s="451">
        <f>'t9'!K16</f>
        <v>0</v>
      </c>
      <c r="G17" s="129" t="str">
        <f t="shared" si="0"/>
        <v>OK</v>
      </c>
      <c r="H17" s="451">
        <f>'t1'!M16</f>
        <v>0</v>
      </c>
      <c r="I17" s="451">
        <f>'t7'!V16</f>
        <v>0</v>
      </c>
      <c r="J17" s="451">
        <f>'t8'!Z16</f>
        <v>0</v>
      </c>
      <c r="K17" s="450">
        <f>'t9'!L16</f>
        <v>0</v>
      </c>
      <c r="L17" s="129" t="str">
        <f t="shared" si="1"/>
        <v>OK</v>
      </c>
    </row>
    <row r="18" spans="1:12" ht="13.5" customHeight="1">
      <c r="A18" s="168" t="str">
        <f>'t1'!A17</f>
        <v>DOC. DIPL. SOST. IST. SEC. II GRADO</v>
      </c>
      <c r="B18" s="234" t="str">
        <f>'t1'!B17</f>
        <v>014656</v>
      </c>
      <c r="C18" s="450">
        <f>'t1'!L17</f>
        <v>0</v>
      </c>
      <c r="D18" s="450">
        <f>'t7'!U17</f>
        <v>0</v>
      </c>
      <c r="E18" s="451">
        <f>'t8'!Y17</f>
        <v>0</v>
      </c>
      <c r="F18" s="451">
        <f>'t9'!K17</f>
        <v>0</v>
      </c>
      <c r="G18" s="129" t="str">
        <f t="shared" si="0"/>
        <v>OK</v>
      </c>
      <c r="H18" s="451">
        <f>'t1'!M17</f>
        <v>0</v>
      </c>
      <c r="I18" s="451">
        <f>'t7'!V17</f>
        <v>0</v>
      </c>
      <c r="J18" s="451">
        <f>'t8'!Z17</f>
        <v>0</v>
      </c>
      <c r="K18" s="450">
        <f>'t9'!L17</f>
        <v>0</v>
      </c>
      <c r="L18" s="129" t="str">
        <f t="shared" si="1"/>
        <v>OK</v>
      </c>
    </row>
    <row r="19" spans="1:12" ht="13.5" customHeight="1">
      <c r="A19" s="168" t="str">
        <f>'t1'!A18</f>
        <v>PERSONALE EDUCATIVO</v>
      </c>
      <c r="B19" s="234" t="str">
        <f>'t1'!B18</f>
        <v>014646</v>
      </c>
      <c r="C19" s="450">
        <f>'t1'!L18</f>
        <v>0</v>
      </c>
      <c r="D19" s="450">
        <f>'t7'!U18</f>
        <v>0</v>
      </c>
      <c r="E19" s="451">
        <f>'t8'!Y18</f>
        <v>0</v>
      </c>
      <c r="F19" s="451">
        <f>'t9'!K18</f>
        <v>0</v>
      </c>
      <c r="G19" s="129" t="str">
        <f t="shared" si="0"/>
        <v>OK</v>
      </c>
      <c r="H19" s="451">
        <f>'t1'!M18</f>
        <v>0</v>
      </c>
      <c r="I19" s="451">
        <f>'t7'!V18</f>
        <v>0</v>
      </c>
      <c r="J19" s="451">
        <f>'t8'!Z18</f>
        <v>0</v>
      </c>
      <c r="K19" s="450">
        <f>'t9'!L18</f>
        <v>0</v>
      </c>
      <c r="L19" s="129" t="str">
        <f t="shared" si="1"/>
        <v>OK</v>
      </c>
    </row>
    <row r="20" spans="1:12" ht="13.5" customHeight="1">
      <c r="A20" s="168" t="str">
        <f>'t1'!A19</f>
        <v>DIR. SERV. GEN. ED AMM.</v>
      </c>
      <c r="B20" s="234" t="str">
        <f>'t1'!B19</f>
        <v>013159</v>
      </c>
      <c r="C20" s="450">
        <f>'t1'!L19</f>
        <v>0</v>
      </c>
      <c r="D20" s="450">
        <f>'t7'!U19</f>
        <v>0</v>
      </c>
      <c r="E20" s="451">
        <f>'t8'!Y19</f>
        <v>0</v>
      </c>
      <c r="F20" s="451">
        <f>'t9'!K19</f>
        <v>0</v>
      </c>
      <c r="G20" s="129" t="str">
        <f t="shared" si="0"/>
        <v>OK</v>
      </c>
      <c r="H20" s="451">
        <f>'t1'!M19</f>
        <v>0</v>
      </c>
      <c r="I20" s="451">
        <f>'t7'!V19</f>
        <v>0</v>
      </c>
      <c r="J20" s="451">
        <f>'t8'!Z19</f>
        <v>0</v>
      </c>
      <c r="K20" s="450">
        <f>'t9'!L19</f>
        <v>0</v>
      </c>
      <c r="L20" s="129" t="str">
        <f t="shared" si="1"/>
        <v>OK</v>
      </c>
    </row>
    <row r="21" spans="1:12" ht="13.5" customHeight="1">
      <c r="A21" s="168" t="str">
        <f>'t1'!A20</f>
        <v>COORDINATORE AMMINISTRATIVO</v>
      </c>
      <c r="B21" s="234" t="str">
        <f>'t1'!B20</f>
        <v>013498</v>
      </c>
      <c r="C21" s="450">
        <f>'t1'!L20</f>
        <v>0</v>
      </c>
      <c r="D21" s="450">
        <f>'t7'!U20</f>
        <v>0</v>
      </c>
      <c r="E21" s="451">
        <f>'t8'!Y20</f>
        <v>0</v>
      </c>
      <c r="F21" s="451">
        <f>'t9'!K20</f>
        <v>0</v>
      </c>
      <c r="G21" s="129" t="str">
        <f t="shared" si="0"/>
        <v>OK</v>
      </c>
      <c r="H21" s="451">
        <f>'t1'!M20</f>
        <v>0</v>
      </c>
      <c r="I21" s="451">
        <f>'t7'!V20</f>
        <v>0</v>
      </c>
      <c r="J21" s="451">
        <f>'t8'!Z20</f>
        <v>0</v>
      </c>
      <c r="K21" s="450">
        <f>'t9'!L20</f>
        <v>0</v>
      </c>
      <c r="L21" s="129" t="str">
        <f t="shared" si="1"/>
        <v>OK</v>
      </c>
    </row>
    <row r="22" spans="1:12" ht="13.5" customHeight="1">
      <c r="A22" s="168" t="str">
        <f>'t1'!A21</f>
        <v>COORDINATORE TECNICO</v>
      </c>
      <c r="B22" s="234" t="str">
        <f>'t1'!B21</f>
        <v>013499</v>
      </c>
      <c r="C22" s="450">
        <f>'t1'!L21</f>
        <v>0</v>
      </c>
      <c r="D22" s="450">
        <f>'t7'!U21</f>
        <v>0</v>
      </c>
      <c r="E22" s="451">
        <f>'t8'!Y21</f>
        <v>0</v>
      </c>
      <c r="F22" s="451">
        <f>'t9'!K21</f>
        <v>0</v>
      </c>
      <c r="G22" s="129" t="str">
        <f t="shared" si="0"/>
        <v>OK</v>
      </c>
      <c r="H22" s="451">
        <f>'t1'!M21</f>
        <v>0</v>
      </c>
      <c r="I22" s="451">
        <f>'t7'!V21</f>
        <v>0</v>
      </c>
      <c r="J22" s="451">
        <f>'t8'!Z21</f>
        <v>0</v>
      </c>
      <c r="K22" s="450">
        <f>'t9'!L21</f>
        <v>0</v>
      </c>
      <c r="L22" s="129" t="str">
        <f t="shared" si="1"/>
        <v>OK</v>
      </c>
    </row>
    <row r="23" spans="1:12" ht="13.5" customHeight="1">
      <c r="A23" s="168" t="str">
        <f>'t1'!A22</f>
        <v>ASSISTENTE AMMINISTRATIVO</v>
      </c>
      <c r="B23" s="234" t="str">
        <f>'t1'!B22</f>
        <v>012117</v>
      </c>
      <c r="C23" s="450">
        <f>'t1'!L22</f>
        <v>0</v>
      </c>
      <c r="D23" s="450">
        <f>'t7'!U22</f>
        <v>0</v>
      </c>
      <c r="E23" s="451">
        <f>'t8'!Y22</f>
        <v>0</v>
      </c>
      <c r="F23" s="451">
        <f>'t9'!K22</f>
        <v>0</v>
      </c>
      <c r="G23" s="129" t="str">
        <f t="shared" si="0"/>
        <v>OK</v>
      </c>
      <c r="H23" s="451">
        <f>'t1'!M22</f>
        <v>0</v>
      </c>
      <c r="I23" s="451">
        <f>'t7'!V22</f>
        <v>0</v>
      </c>
      <c r="J23" s="451">
        <f>'t8'!Z22</f>
        <v>0</v>
      </c>
      <c r="K23" s="450">
        <f>'t9'!L22</f>
        <v>0</v>
      </c>
      <c r="L23" s="129" t="str">
        <f t="shared" si="1"/>
        <v>OK</v>
      </c>
    </row>
    <row r="24" spans="1:12" ht="13.5" customHeight="1">
      <c r="A24" s="168" t="str">
        <f>'t1'!A23</f>
        <v>ASSISTENTE TECNICO</v>
      </c>
      <c r="B24" s="234" t="str">
        <f>'t1'!B23</f>
        <v>012119</v>
      </c>
      <c r="C24" s="450">
        <f>'t1'!L23</f>
        <v>0</v>
      </c>
      <c r="D24" s="450">
        <f>'t7'!U23</f>
        <v>0</v>
      </c>
      <c r="E24" s="451">
        <f>'t8'!Y23</f>
        <v>0</v>
      </c>
      <c r="F24" s="451">
        <f>'t9'!K23</f>
        <v>0</v>
      </c>
      <c r="G24" s="129" t="str">
        <f t="shared" si="0"/>
        <v>OK</v>
      </c>
      <c r="H24" s="451">
        <f>'t1'!M23</f>
        <v>0</v>
      </c>
      <c r="I24" s="451">
        <f>'t7'!V23</f>
        <v>0</v>
      </c>
      <c r="J24" s="451">
        <f>'t8'!Z23</f>
        <v>0</v>
      </c>
      <c r="K24" s="450">
        <f>'t9'!L23</f>
        <v>0</v>
      </c>
      <c r="L24" s="129" t="str">
        <f t="shared" si="1"/>
        <v>OK</v>
      </c>
    </row>
    <row r="25" spans="1:12" ht="13.5" customHeight="1">
      <c r="A25" s="168" t="str">
        <f>'t1'!A24</f>
        <v>CUOCO/INFERMIERE/GUARDAROBIERE</v>
      </c>
      <c r="B25" s="234" t="str">
        <f>'t1'!B24</f>
        <v>012125</v>
      </c>
      <c r="C25" s="450">
        <f>'t1'!L24</f>
        <v>0</v>
      </c>
      <c r="D25" s="450">
        <f>'t7'!U24</f>
        <v>0</v>
      </c>
      <c r="E25" s="451">
        <f>'t8'!Y24</f>
        <v>0</v>
      </c>
      <c r="F25" s="451">
        <f>'t9'!K24</f>
        <v>0</v>
      </c>
      <c r="G25" s="129" t="str">
        <f t="shared" si="0"/>
        <v>OK</v>
      </c>
      <c r="H25" s="451">
        <f>'t1'!M24</f>
        <v>0</v>
      </c>
      <c r="I25" s="451">
        <f>'t7'!V24</f>
        <v>0</v>
      </c>
      <c r="J25" s="451">
        <f>'t8'!Z24</f>
        <v>0</v>
      </c>
      <c r="K25" s="450">
        <f>'t9'!L24</f>
        <v>0</v>
      </c>
      <c r="L25" s="129" t="str">
        <f t="shared" si="1"/>
        <v>OK</v>
      </c>
    </row>
    <row r="26" spans="1:12" ht="13.5" customHeight="1">
      <c r="A26" s="168" t="str">
        <f>'t1'!A25</f>
        <v>COLLABORATORE SCOLASTICO DEI SERVIZI/ADDETTO ALLE AZIENDE AGRARIE</v>
      </c>
      <c r="B26" s="234" t="str">
        <f>'t1'!B25</f>
        <v>098701</v>
      </c>
      <c r="C26" s="450">
        <f>'t1'!L25</f>
        <v>0</v>
      </c>
      <c r="D26" s="450">
        <f>'t7'!U25</f>
        <v>0</v>
      </c>
      <c r="E26" s="451">
        <f>'t8'!Y25</f>
        <v>0</v>
      </c>
      <c r="F26" s="451">
        <f>'t9'!K25</f>
        <v>0</v>
      </c>
      <c r="G26" s="129" t="str">
        <f t="shared" si="0"/>
        <v>OK</v>
      </c>
      <c r="H26" s="451">
        <f>'t1'!M25</f>
        <v>0</v>
      </c>
      <c r="I26" s="451">
        <f>'t7'!V25</f>
        <v>0</v>
      </c>
      <c r="J26" s="451">
        <f>'t8'!Z25</f>
        <v>0</v>
      </c>
      <c r="K26" s="450">
        <f>'t9'!L25</f>
        <v>0</v>
      </c>
      <c r="L26" s="129" t="str">
        <f t="shared" si="1"/>
        <v>OK</v>
      </c>
    </row>
    <row r="27" spans="1:12" ht="13.5" customHeight="1">
      <c r="A27" s="168" t="str">
        <f>'t1'!A26</f>
        <v>COLLABORATORE SCOLASTICO</v>
      </c>
      <c r="B27" s="234" t="str">
        <f>'t1'!B26</f>
        <v>011121</v>
      </c>
      <c r="C27" s="450">
        <f>'t1'!L26</f>
        <v>0</v>
      </c>
      <c r="D27" s="450">
        <f>'t7'!U26</f>
        <v>0</v>
      </c>
      <c r="E27" s="451">
        <f>'t8'!Y26</f>
        <v>0</v>
      </c>
      <c r="F27" s="451">
        <f>'t9'!K26</f>
        <v>0</v>
      </c>
      <c r="G27" s="129" t="str">
        <f t="shared" si="0"/>
        <v>OK</v>
      </c>
      <c r="H27" s="451">
        <f>'t1'!M26</f>
        <v>0</v>
      </c>
      <c r="I27" s="451">
        <f>'t7'!V26</f>
        <v>0</v>
      </c>
      <c r="J27" s="451">
        <f>'t8'!Z26</f>
        <v>0</v>
      </c>
      <c r="K27" s="450">
        <f>'t9'!L26</f>
        <v>0</v>
      </c>
      <c r="L27" s="129" t="str">
        <f t="shared" si="1"/>
        <v>OK</v>
      </c>
    </row>
    <row r="28" spans="1:12" ht="13.5" customHeight="1">
      <c r="A28" s="168" t="str">
        <f>'t1'!A27</f>
        <v>DOC.RELIG. SCUOLA SECOND.</v>
      </c>
      <c r="B28" s="234" t="str">
        <f>'t1'!B27</f>
        <v>016139</v>
      </c>
      <c r="C28" s="450">
        <f>'t1'!L27</f>
        <v>0</v>
      </c>
      <c r="D28" s="450">
        <f>'t7'!U27</f>
        <v>0</v>
      </c>
      <c r="E28" s="451">
        <f>'t8'!Y27</f>
        <v>0</v>
      </c>
      <c r="F28" s="451">
        <f>'t9'!K27</f>
        <v>0</v>
      </c>
      <c r="G28" s="129" t="str">
        <f t="shared" si="0"/>
        <v>OK</v>
      </c>
      <c r="H28" s="451">
        <f>'t1'!M27</f>
        <v>0</v>
      </c>
      <c r="I28" s="451">
        <f>'t7'!V27</f>
        <v>0</v>
      </c>
      <c r="J28" s="451">
        <f>'t8'!Z27</f>
        <v>0</v>
      </c>
      <c r="K28" s="450">
        <f>'t9'!L27</f>
        <v>0</v>
      </c>
      <c r="L28" s="129" t="str">
        <f t="shared" si="1"/>
        <v>OK</v>
      </c>
    </row>
    <row r="29" spans="1:12" ht="13.5" customHeight="1">
      <c r="A29" s="168" t="str">
        <f>'t1'!A28</f>
        <v>DOC.RELIG. SCUOLA EL. MAT.</v>
      </c>
      <c r="B29" s="234" t="str">
        <f>'t1'!B28</f>
        <v>014138</v>
      </c>
      <c r="C29" s="450">
        <f>'t1'!L28</f>
        <v>0</v>
      </c>
      <c r="D29" s="450">
        <f>'t7'!U28</f>
        <v>0</v>
      </c>
      <c r="E29" s="451">
        <f>'t8'!Y28</f>
        <v>0</v>
      </c>
      <c r="F29" s="451">
        <f>'t9'!K28</f>
        <v>0</v>
      </c>
      <c r="G29" s="129" t="str">
        <f t="shared" si="0"/>
        <v>OK</v>
      </c>
      <c r="H29" s="451">
        <f>'t1'!M28</f>
        <v>0</v>
      </c>
      <c r="I29" s="451">
        <f>'t7'!V28</f>
        <v>0</v>
      </c>
      <c r="J29" s="451">
        <f>'t8'!Z28</f>
        <v>0</v>
      </c>
      <c r="K29" s="450">
        <f>'t9'!L28</f>
        <v>0</v>
      </c>
      <c r="L29" s="129" t="str">
        <f t="shared" si="1"/>
        <v>OK</v>
      </c>
    </row>
    <row r="30" spans="1:12" ht="13.5" customHeight="1">
      <c r="A30" s="168" t="str">
        <f>'t1'!A29</f>
        <v>DOC. LAUR. IST. SEC. II GRADO TEMPO DETERM. ANNUALE</v>
      </c>
      <c r="B30" s="234" t="str">
        <f>'t1'!B29</f>
        <v>016134</v>
      </c>
      <c r="C30" s="450">
        <f>'t1'!L29</f>
        <v>0</v>
      </c>
      <c r="D30" s="450">
        <f>'t7'!U29</f>
        <v>0</v>
      </c>
      <c r="E30" s="451">
        <f>'t8'!Y29</f>
        <v>0</v>
      </c>
      <c r="F30" s="451">
        <f>'t9'!K29</f>
        <v>0</v>
      </c>
      <c r="G30" s="129" t="str">
        <f t="shared" si="0"/>
        <v>OK</v>
      </c>
      <c r="H30" s="451">
        <f>'t1'!M29</f>
        <v>0</v>
      </c>
      <c r="I30" s="451">
        <f>'t7'!V29</f>
        <v>0</v>
      </c>
      <c r="J30" s="451">
        <f>'t8'!Z29</f>
        <v>0</v>
      </c>
      <c r="K30" s="450">
        <f>'t9'!L29</f>
        <v>0</v>
      </c>
      <c r="L30" s="129" t="str">
        <f t="shared" si="1"/>
        <v>OK</v>
      </c>
    </row>
    <row r="31" spans="1:12" ht="13.5" customHeight="1">
      <c r="A31" s="168" t="str">
        <f>'t1'!A30</f>
        <v>DOC. LAUR. SOST. IST.SEC. II GRADO T. DETER.ANNUALE</v>
      </c>
      <c r="B31" s="234" t="str">
        <f>'t1'!B30</f>
        <v>016631</v>
      </c>
      <c r="C31" s="450">
        <f>'t1'!L30</f>
        <v>0</v>
      </c>
      <c r="D31" s="450">
        <f>'t7'!U30</f>
        <v>0</v>
      </c>
      <c r="E31" s="451">
        <f>'t8'!Y30</f>
        <v>0</v>
      </c>
      <c r="F31" s="451">
        <f>'t9'!K30</f>
        <v>0</v>
      </c>
      <c r="G31" s="129" t="str">
        <f t="shared" si="0"/>
        <v>OK</v>
      </c>
      <c r="H31" s="451">
        <f>'t1'!M30</f>
        <v>0</v>
      </c>
      <c r="I31" s="451">
        <f>'t7'!V30</f>
        <v>0</v>
      </c>
      <c r="J31" s="451">
        <f>'t8'!Z30</f>
        <v>0</v>
      </c>
      <c r="K31" s="450">
        <f>'t9'!L30</f>
        <v>0</v>
      </c>
      <c r="L31" s="129" t="str">
        <f t="shared" si="1"/>
        <v>OK</v>
      </c>
    </row>
    <row r="32" spans="1:12" ht="13.5" customHeight="1">
      <c r="A32" s="168" t="str">
        <f>'t1'!A31</f>
        <v>DOC. SCUOLA MEDIA ED EQUIP. TEMPO DETERM. ANNUALE</v>
      </c>
      <c r="B32" s="234" t="str">
        <f>'t1'!B31</f>
        <v>016136</v>
      </c>
      <c r="C32" s="450">
        <f>'t1'!L31</f>
        <v>0</v>
      </c>
      <c r="D32" s="450">
        <f>'t7'!U31</f>
        <v>0</v>
      </c>
      <c r="E32" s="451">
        <f>'t8'!Y31</f>
        <v>0</v>
      </c>
      <c r="F32" s="451">
        <f>'t9'!K31</f>
        <v>0</v>
      </c>
      <c r="G32" s="129" t="str">
        <f t="shared" si="0"/>
        <v>OK</v>
      </c>
      <c r="H32" s="451">
        <f>'t1'!M31</f>
        <v>0</v>
      </c>
      <c r="I32" s="451">
        <f>'t7'!V31</f>
        <v>0</v>
      </c>
      <c r="J32" s="451">
        <f>'t8'!Z31</f>
        <v>0</v>
      </c>
      <c r="K32" s="450">
        <f>'t9'!L31</f>
        <v>0</v>
      </c>
      <c r="L32" s="129" t="str">
        <f t="shared" si="1"/>
        <v>OK</v>
      </c>
    </row>
    <row r="33" spans="1:12" ht="13.5" customHeight="1">
      <c r="A33" s="168" t="str">
        <f>'t1'!A32</f>
        <v>DOC. LAUR. SOST. SCUOLA MEDIA T.DETER. ANNUALE</v>
      </c>
      <c r="B33" s="234" t="str">
        <f>'t1'!B32</f>
        <v>016639</v>
      </c>
      <c r="C33" s="450">
        <f>'t1'!L32</f>
        <v>0</v>
      </c>
      <c r="D33" s="450">
        <f>'t7'!U32</f>
        <v>0</v>
      </c>
      <c r="E33" s="451">
        <f>'t8'!Y32</f>
        <v>0</v>
      </c>
      <c r="F33" s="451">
        <f>'t9'!K32</f>
        <v>0</v>
      </c>
      <c r="G33" s="129" t="str">
        <f t="shared" si="0"/>
        <v>OK</v>
      </c>
      <c r="H33" s="451">
        <f>'t1'!M32</f>
        <v>0</v>
      </c>
      <c r="I33" s="451">
        <f>'t7'!V32</f>
        <v>0</v>
      </c>
      <c r="J33" s="451">
        <f>'t8'!Z32</f>
        <v>0</v>
      </c>
      <c r="K33" s="450">
        <f>'t9'!L32</f>
        <v>0</v>
      </c>
      <c r="L33" s="129" t="str">
        <f t="shared" si="1"/>
        <v>OK</v>
      </c>
    </row>
    <row r="34" spans="1:12" ht="13.5" customHeight="1">
      <c r="A34" s="168" t="str">
        <f>'t1'!A33</f>
        <v>INS. SC. ELEMENTARE E EQUIP. TEMPO DETERM. ANNUALE</v>
      </c>
      <c r="B34" s="234" t="str">
        <f>'t1'!B33</f>
        <v>014152</v>
      </c>
      <c r="C34" s="450">
        <f>'t1'!L33</f>
        <v>0</v>
      </c>
      <c r="D34" s="450">
        <f>'t7'!U33</f>
        <v>0</v>
      </c>
      <c r="E34" s="451">
        <f>'t8'!Y33</f>
        <v>0</v>
      </c>
      <c r="F34" s="451">
        <f>'t9'!K33</f>
        <v>0</v>
      </c>
      <c r="G34" s="129" t="str">
        <f t="shared" si="0"/>
        <v>OK</v>
      </c>
      <c r="H34" s="451">
        <f>'t1'!M33</f>
        <v>0</v>
      </c>
      <c r="I34" s="451">
        <f>'t7'!V33</f>
        <v>0</v>
      </c>
      <c r="J34" s="451">
        <f>'t8'!Z33</f>
        <v>0</v>
      </c>
      <c r="K34" s="450">
        <f>'t9'!L33</f>
        <v>0</v>
      </c>
      <c r="L34" s="129" t="str">
        <f t="shared" si="1"/>
        <v>OK</v>
      </c>
    </row>
    <row r="35" spans="1:12" ht="13.5" customHeight="1">
      <c r="A35" s="168" t="str">
        <f>'t1'!A34</f>
        <v>DOC. DIPL. SOST. SCUOLA ELEM. T. DETER. ANNUALE</v>
      </c>
      <c r="B35" s="234" t="str">
        <f>'t1'!B34</f>
        <v>014635</v>
      </c>
      <c r="C35" s="450">
        <f>'t1'!L34</f>
        <v>0</v>
      </c>
      <c r="D35" s="450">
        <f>'t7'!U34</f>
        <v>0</v>
      </c>
      <c r="E35" s="451">
        <f>'t8'!Y34</f>
        <v>0</v>
      </c>
      <c r="F35" s="451">
        <f>'t9'!K34</f>
        <v>0</v>
      </c>
      <c r="G35" s="129" t="str">
        <f t="shared" si="0"/>
        <v>OK</v>
      </c>
      <c r="H35" s="451">
        <f>'t1'!M34</f>
        <v>0</v>
      </c>
      <c r="I35" s="451">
        <f>'t7'!V34</f>
        <v>0</v>
      </c>
      <c r="J35" s="451">
        <f>'t8'!Z34</f>
        <v>0</v>
      </c>
      <c r="K35" s="450">
        <f>'t9'!L34</f>
        <v>0</v>
      </c>
      <c r="L35" s="129" t="str">
        <f t="shared" si="1"/>
        <v>OK</v>
      </c>
    </row>
    <row r="36" spans="1:12" ht="13.5" customHeight="1">
      <c r="A36" s="168" t="str">
        <f>'t1'!A35</f>
        <v>INS. SCUOLA MATERNA TEMPO DETERM. ANNUALE</v>
      </c>
      <c r="B36" s="234" t="str">
        <f>'t1'!B35</f>
        <v>014156</v>
      </c>
      <c r="C36" s="450">
        <f>'t1'!L35</f>
        <v>0</v>
      </c>
      <c r="D36" s="450">
        <f>'t7'!U35</f>
        <v>0</v>
      </c>
      <c r="E36" s="451">
        <f>'t8'!Y35</f>
        <v>0</v>
      </c>
      <c r="F36" s="451">
        <f>'t9'!K35</f>
        <v>0</v>
      </c>
      <c r="G36" s="129" t="str">
        <f t="shared" si="0"/>
        <v>OK</v>
      </c>
      <c r="H36" s="451">
        <f>'t1'!M35</f>
        <v>0</v>
      </c>
      <c r="I36" s="451">
        <f>'t7'!V35</f>
        <v>0</v>
      </c>
      <c r="J36" s="451">
        <f>'t8'!Z35</f>
        <v>0</v>
      </c>
      <c r="K36" s="450">
        <f>'t9'!L35</f>
        <v>0</v>
      </c>
      <c r="L36" s="129" t="str">
        <f t="shared" si="1"/>
        <v>OK</v>
      </c>
    </row>
    <row r="37" spans="1:12" ht="13.5" customHeight="1">
      <c r="A37" s="168" t="str">
        <f>'t1'!A36</f>
        <v>DOC. DIPL.SOST. SC. MATERNA T. DET. ANNUALE</v>
      </c>
      <c r="B37" s="234" t="str">
        <f>'t1'!B36</f>
        <v>014643</v>
      </c>
      <c r="C37" s="450">
        <f>'t1'!L36</f>
        <v>0</v>
      </c>
      <c r="D37" s="450">
        <f>'t7'!U36</f>
        <v>0</v>
      </c>
      <c r="E37" s="451">
        <f>'t8'!Y36</f>
        <v>0</v>
      </c>
      <c r="F37" s="451">
        <f>'t9'!K36</f>
        <v>0</v>
      </c>
      <c r="G37" s="129" t="str">
        <f t="shared" si="0"/>
        <v>OK</v>
      </c>
      <c r="H37" s="451">
        <f>'t1'!M36</f>
        <v>0</v>
      </c>
      <c r="I37" s="451">
        <f>'t7'!V36</f>
        <v>0</v>
      </c>
      <c r="J37" s="451">
        <f>'t8'!Z36</f>
        <v>0</v>
      </c>
      <c r="K37" s="450">
        <f>'t9'!L36</f>
        <v>0</v>
      </c>
      <c r="L37" s="129" t="str">
        <f t="shared" si="1"/>
        <v>OK</v>
      </c>
    </row>
    <row r="38" spans="1:12" ht="13.5" customHeight="1">
      <c r="A38" s="168" t="str">
        <f>'t1'!A37</f>
        <v>INS. DIPL. ISTIT. II GRADO TEMPO DETERM. ANNUALE</v>
      </c>
      <c r="B38" s="234" t="str">
        <f>'t1'!B37</f>
        <v>014144</v>
      </c>
      <c r="C38" s="450">
        <f>'t1'!L37</f>
        <v>0</v>
      </c>
      <c r="D38" s="450">
        <f>'t7'!U37</f>
        <v>0</v>
      </c>
      <c r="E38" s="451">
        <f>'t8'!Y37</f>
        <v>0</v>
      </c>
      <c r="F38" s="451">
        <f>'t9'!K37</f>
        <v>0</v>
      </c>
      <c r="G38" s="129" t="str">
        <f t="shared" si="0"/>
        <v>OK</v>
      </c>
      <c r="H38" s="451">
        <f>'t1'!M37</f>
        <v>0</v>
      </c>
      <c r="I38" s="451">
        <f>'t7'!V37</f>
        <v>0</v>
      </c>
      <c r="J38" s="451">
        <f>'t8'!Z37</f>
        <v>0</v>
      </c>
      <c r="K38" s="450">
        <f>'t9'!L37</f>
        <v>0</v>
      </c>
      <c r="L38" s="129" t="str">
        <f t="shared" si="1"/>
        <v>OK</v>
      </c>
    </row>
    <row r="39" spans="1:12" ht="13.5" customHeight="1">
      <c r="A39" s="168" t="str">
        <f>'t1'!A38</f>
        <v>DOC. DIPL. SOST.IST. SEC. II GRADO T. DET. ANNUALE</v>
      </c>
      <c r="B39" s="234" t="str">
        <f>'t1'!B38</f>
        <v>014657</v>
      </c>
      <c r="C39" s="450">
        <f>'t1'!L38</f>
        <v>0</v>
      </c>
      <c r="D39" s="450">
        <f>'t7'!U38</f>
        <v>0</v>
      </c>
      <c r="E39" s="451">
        <f>'t8'!Y38</f>
        <v>0</v>
      </c>
      <c r="F39" s="451">
        <f>'t9'!K38</f>
        <v>0</v>
      </c>
      <c r="G39" s="129" t="str">
        <f t="shared" si="0"/>
        <v>OK</v>
      </c>
      <c r="H39" s="451">
        <f>'t1'!M38</f>
        <v>0</v>
      </c>
      <c r="I39" s="451">
        <f>'t7'!V38</f>
        <v>0</v>
      </c>
      <c r="J39" s="451">
        <f>'t8'!Z38</f>
        <v>0</v>
      </c>
      <c r="K39" s="450">
        <f>'t9'!L38</f>
        <v>0</v>
      </c>
      <c r="L39" s="129" t="str">
        <f t="shared" si="1"/>
        <v>OK</v>
      </c>
    </row>
    <row r="40" spans="1:12" ht="13.5" customHeight="1">
      <c r="A40" s="168" t="str">
        <f>'t1'!A39</f>
        <v>PERS. EDUCAT. T. DET. ANNUALE</v>
      </c>
      <c r="B40" s="234" t="str">
        <f>'t1'!B39</f>
        <v>014647</v>
      </c>
      <c r="C40" s="450">
        <f>'t1'!L39</f>
        <v>0</v>
      </c>
      <c r="D40" s="450">
        <f>'t7'!U39</f>
        <v>0</v>
      </c>
      <c r="E40" s="451">
        <f>'t8'!Y39</f>
        <v>0</v>
      </c>
      <c r="F40" s="451">
        <f>'t9'!K39</f>
        <v>0</v>
      </c>
      <c r="G40" s="129" t="str">
        <f t="shared" si="0"/>
        <v>OK</v>
      </c>
      <c r="H40" s="451">
        <f>'t1'!M39</f>
        <v>0</v>
      </c>
      <c r="I40" s="451">
        <f>'t7'!V39</f>
        <v>0</v>
      </c>
      <c r="J40" s="451">
        <f>'t8'!Z39</f>
        <v>0</v>
      </c>
      <c r="K40" s="450">
        <f>'t9'!L39</f>
        <v>0</v>
      </c>
      <c r="L40" s="129" t="str">
        <f t="shared" si="1"/>
        <v>OK</v>
      </c>
    </row>
    <row r="41" spans="1:12" ht="13.5" customHeight="1">
      <c r="A41" s="168" t="str">
        <f>'t1'!A40</f>
        <v>DOC.RELIG. SCUOLA SECOND. T. D. CON CONTR. ANNUALE</v>
      </c>
      <c r="B41" s="234" t="str">
        <f>'t1'!B40</f>
        <v>016802</v>
      </c>
      <c r="C41" s="450">
        <f>'t1'!L40</f>
        <v>0</v>
      </c>
      <c r="D41" s="450">
        <f>'t7'!U40</f>
        <v>0</v>
      </c>
      <c r="E41" s="451">
        <f>'t8'!Y40</f>
        <v>0</v>
      </c>
      <c r="F41" s="451">
        <f>'t9'!K40</f>
        <v>0</v>
      </c>
      <c r="G41" s="129" t="str">
        <f t="shared" si="0"/>
        <v>OK</v>
      </c>
      <c r="H41" s="451">
        <f>'t1'!M40</f>
        <v>0</v>
      </c>
      <c r="I41" s="451">
        <f>'t7'!V40</f>
        <v>0</v>
      </c>
      <c r="J41" s="451">
        <f>'t8'!Z40</f>
        <v>0</v>
      </c>
      <c r="K41" s="450">
        <f>'t9'!L40</f>
        <v>0</v>
      </c>
      <c r="L41" s="129" t="str">
        <f t="shared" si="1"/>
        <v>OK</v>
      </c>
    </row>
    <row r="42" spans="1:12" ht="13.5" customHeight="1">
      <c r="A42" s="168" t="str">
        <f>'t1'!A41</f>
        <v>DOC.RELIG. SCUOLA EL. MAT. T.D. CON CONTR. ANNUA ANNUALE</v>
      </c>
      <c r="B42" s="234" t="str">
        <f>'t1'!B41</f>
        <v>014803</v>
      </c>
      <c r="C42" s="450">
        <f>'t1'!L41</f>
        <v>0</v>
      </c>
      <c r="D42" s="450">
        <f>'t7'!U41</f>
        <v>0</v>
      </c>
      <c r="E42" s="451">
        <f>'t8'!Y41</f>
        <v>0</v>
      </c>
      <c r="F42" s="451">
        <f>'t9'!K41</f>
        <v>0</v>
      </c>
      <c r="G42" s="129" t="str">
        <f t="shared" si="0"/>
        <v>OK</v>
      </c>
      <c r="H42" s="451">
        <f>'t1'!M41</f>
        <v>0</v>
      </c>
      <c r="I42" s="451">
        <f>'t7'!V41</f>
        <v>0</v>
      </c>
      <c r="J42" s="451">
        <f>'t8'!Z41</f>
        <v>0</v>
      </c>
      <c r="K42" s="450">
        <f>'t9'!L41</f>
        <v>0</v>
      </c>
      <c r="L42" s="129" t="str">
        <f t="shared" si="1"/>
        <v>OK</v>
      </c>
    </row>
    <row r="43" spans="1:12" ht="13.5" customHeight="1">
      <c r="A43" s="168" t="str">
        <f>'t1'!A42</f>
        <v>DIR. SERV. GEN. ED AMM.TEMPO DETER.</v>
      </c>
      <c r="B43" s="234" t="str">
        <f>'t1'!B42</f>
        <v>013160</v>
      </c>
      <c r="C43" s="450">
        <f>'t1'!L42</f>
        <v>0</v>
      </c>
      <c r="D43" s="450">
        <f>'t7'!U42</f>
        <v>0</v>
      </c>
      <c r="E43" s="451">
        <f>'t8'!Y42</f>
        <v>0</v>
      </c>
      <c r="F43" s="451">
        <f>'t9'!K42</f>
        <v>0</v>
      </c>
      <c r="G43" s="129" t="str">
        <f t="shared" si="0"/>
        <v>OK</v>
      </c>
      <c r="H43" s="451">
        <f>'t1'!M42</f>
        <v>0</v>
      </c>
      <c r="I43" s="451">
        <f>'t7'!V42</f>
        <v>0</v>
      </c>
      <c r="J43" s="451">
        <f>'t8'!Z42</f>
        <v>0</v>
      </c>
      <c r="K43" s="450">
        <f>'t9'!L42</f>
        <v>0</v>
      </c>
      <c r="L43" s="129" t="str">
        <f t="shared" si="1"/>
        <v>OK</v>
      </c>
    </row>
    <row r="44" spans="1:12" ht="13.5" customHeight="1">
      <c r="A44" s="168" t="str">
        <f>'t1'!A43</f>
        <v>COORDINATORE AMMINISTRATIVO TEMPO DET. ANNUALE</v>
      </c>
      <c r="B44" s="234" t="str">
        <f>'t1'!B43</f>
        <v>013650</v>
      </c>
      <c r="C44" s="450">
        <f>'t1'!L43</f>
        <v>0</v>
      </c>
      <c r="D44" s="450">
        <f>'t7'!U43</f>
        <v>0</v>
      </c>
      <c r="E44" s="451">
        <f>'t8'!Y43</f>
        <v>0</v>
      </c>
      <c r="F44" s="451">
        <f>'t9'!K43</f>
        <v>0</v>
      </c>
      <c r="G44" s="129" t="str">
        <f t="shared" si="0"/>
        <v>OK</v>
      </c>
      <c r="H44" s="451">
        <f>'t1'!M43</f>
        <v>0</v>
      </c>
      <c r="I44" s="451">
        <f>'t7'!V43</f>
        <v>0</v>
      </c>
      <c r="J44" s="451">
        <f>'t8'!Z43</f>
        <v>0</v>
      </c>
      <c r="K44" s="450">
        <f>'t9'!L43</f>
        <v>0</v>
      </c>
      <c r="L44" s="129" t="str">
        <f t="shared" si="1"/>
        <v>OK</v>
      </c>
    </row>
    <row r="45" spans="1:12" ht="13.5" customHeight="1">
      <c r="A45" s="168" t="str">
        <f>'t1'!A44</f>
        <v>COORDINATORE TECNICO TEMPO DET. ANNUALE</v>
      </c>
      <c r="B45" s="234" t="str">
        <f>'t1'!B44</f>
        <v>013653</v>
      </c>
      <c r="C45" s="450">
        <f>'t1'!L44</f>
        <v>0</v>
      </c>
      <c r="D45" s="450">
        <f>'t7'!U44</f>
        <v>0</v>
      </c>
      <c r="E45" s="451">
        <f>'t8'!Y44</f>
        <v>0</v>
      </c>
      <c r="F45" s="451">
        <f>'t9'!K44</f>
        <v>0</v>
      </c>
      <c r="G45" s="129" t="str">
        <f t="shared" si="0"/>
        <v>OK</v>
      </c>
      <c r="H45" s="451">
        <f>'t1'!M44</f>
        <v>0</v>
      </c>
      <c r="I45" s="451">
        <f>'t7'!V44</f>
        <v>0</v>
      </c>
      <c r="J45" s="451">
        <f>'t8'!Z44</f>
        <v>0</v>
      </c>
      <c r="K45" s="450">
        <f>'t9'!L44</f>
        <v>0</v>
      </c>
      <c r="L45" s="129" t="str">
        <f t="shared" si="1"/>
        <v>OK</v>
      </c>
    </row>
    <row r="46" spans="1:12" ht="13.5" customHeight="1">
      <c r="A46" s="168" t="str">
        <f>'t1'!A45</f>
        <v>ASSISTENTE AMM.VO TEMPO DET. ANNUALE</v>
      </c>
      <c r="B46" s="234" t="str">
        <f>'t1'!B45</f>
        <v>012118</v>
      </c>
      <c r="C46" s="450">
        <f>'t1'!L45</f>
        <v>0</v>
      </c>
      <c r="D46" s="450">
        <f>'t7'!U45</f>
        <v>0</v>
      </c>
      <c r="E46" s="451">
        <f>'t8'!Y45</f>
        <v>0</v>
      </c>
      <c r="F46" s="451">
        <f>'t9'!K45</f>
        <v>0</v>
      </c>
      <c r="G46" s="129" t="str">
        <f t="shared" si="0"/>
        <v>OK</v>
      </c>
      <c r="H46" s="451">
        <f>'t1'!M45</f>
        <v>0</v>
      </c>
      <c r="I46" s="451">
        <f>'t7'!V45</f>
        <v>0</v>
      </c>
      <c r="J46" s="451">
        <f>'t8'!Z45</f>
        <v>0</v>
      </c>
      <c r="K46" s="450">
        <f>'t9'!L45</f>
        <v>0</v>
      </c>
      <c r="L46" s="129" t="str">
        <f t="shared" si="1"/>
        <v>OK</v>
      </c>
    </row>
    <row r="47" spans="1:12" ht="13.5" customHeight="1">
      <c r="A47" s="168" t="str">
        <f>'t1'!A46</f>
        <v>ASSISTENTE TECN. TEMPO DET. ANNUALE</v>
      </c>
      <c r="B47" s="234" t="str">
        <f>'t1'!B46</f>
        <v>012120</v>
      </c>
      <c r="C47" s="450">
        <f>'t1'!L46</f>
        <v>0</v>
      </c>
      <c r="D47" s="450">
        <f>'t7'!U46</f>
        <v>0</v>
      </c>
      <c r="E47" s="451">
        <f>'t8'!Y46</f>
        <v>0</v>
      </c>
      <c r="F47" s="451">
        <f>'t9'!K46</f>
        <v>0</v>
      </c>
      <c r="G47" s="129" t="str">
        <f t="shared" si="0"/>
        <v>OK</v>
      </c>
      <c r="H47" s="451">
        <f>'t1'!M46</f>
        <v>0</v>
      </c>
      <c r="I47" s="451">
        <f>'t7'!V46</f>
        <v>0</v>
      </c>
      <c r="J47" s="451">
        <f>'t8'!Z46</f>
        <v>0</v>
      </c>
      <c r="K47" s="450">
        <f>'t9'!L46</f>
        <v>0</v>
      </c>
      <c r="L47" s="129" t="str">
        <f t="shared" si="1"/>
        <v>OK</v>
      </c>
    </row>
    <row r="48" spans="1:12" ht="13.5" customHeight="1">
      <c r="A48" s="168" t="str">
        <f>'t1'!A47</f>
        <v>CUOCO/INFERMIERE/GUARDAROBIERE TEMPO DETERM.ANNUALE</v>
      </c>
      <c r="B48" s="234" t="str">
        <f>'t1'!B47</f>
        <v>012126</v>
      </c>
      <c r="C48" s="450">
        <f>'t1'!L47</f>
        <v>0</v>
      </c>
      <c r="D48" s="450">
        <f>'t7'!U47</f>
        <v>0</v>
      </c>
      <c r="E48" s="451">
        <f>'t8'!Y47</f>
        <v>0</v>
      </c>
      <c r="F48" s="451">
        <f>'t9'!K47</f>
        <v>0</v>
      </c>
      <c r="G48" s="129" t="str">
        <f t="shared" si="0"/>
        <v>OK</v>
      </c>
      <c r="H48" s="451">
        <f>'t1'!M47</f>
        <v>0</v>
      </c>
      <c r="I48" s="451">
        <f>'t7'!V47</f>
        <v>0</v>
      </c>
      <c r="J48" s="451">
        <f>'t8'!Z47</f>
        <v>0</v>
      </c>
      <c r="K48" s="450">
        <f>'t9'!L47</f>
        <v>0</v>
      </c>
      <c r="L48" s="129" t="str">
        <f t="shared" si="1"/>
        <v>OK</v>
      </c>
    </row>
    <row r="49" spans="1:12" ht="13.5" customHeight="1">
      <c r="A49" s="168" t="str">
        <f>'t1'!A48</f>
        <v>COLLABORATORE SCOLASTICO DEI SERVIZI/ADDETTO AZ.AGRARIE TEMPO DET.ANNUALE</v>
      </c>
      <c r="B49" s="234" t="str">
        <f>'t1'!B48</f>
        <v>098708</v>
      </c>
      <c r="C49" s="450">
        <f>'t1'!L48</f>
        <v>0</v>
      </c>
      <c r="D49" s="450">
        <f>'t7'!U48</f>
        <v>0</v>
      </c>
      <c r="E49" s="451">
        <f>'t8'!Y48</f>
        <v>0</v>
      </c>
      <c r="F49" s="451">
        <f>'t9'!K48</f>
        <v>0</v>
      </c>
      <c r="G49" s="129" t="str">
        <f t="shared" si="0"/>
        <v>OK</v>
      </c>
      <c r="H49" s="451">
        <f>'t1'!M48</f>
        <v>0</v>
      </c>
      <c r="I49" s="451">
        <f>'t7'!V48</f>
        <v>0</v>
      </c>
      <c r="J49" s="451">
        <f>'t8'!Z48</f>
        <v>0</v>
      </c>
      <c r="K49" s="450">
        <f>'t9'!L48</f>
        <v>0</v>
      </c>
      <c r="L49" s="129" t="str">
        <f t="shared" si="1"/>
        <v>OK</v>
      </c>
    </row>
    <row r="50" spans="1:12" ht="13.5" customHeight="1">
      <c r="A50" s="168" t="str">
        <f>'t1'!A49</f>
        <v>COLLABORATORE SCOLASTICO TEMPO DET.ANNUALE</v>
      </c>
      <c r="B50" s="234" t="str">
        <f>'t1'!B49</f>
        <v>011124</v>
      </c>
      <c r="C50" s="450">
        <f>'t1'!L49</f>
        <v>0</v>
      </c>
      <c r="D50" s="450">
        <f>'t7'!U49</f>
        <v>0</v>
      </c>
      <c r="E50" s="451">
        <f>'t8'!Y49</f>
        <v>0</v>
      </c>
      <c r="F50" s="451">
        <f>'t9'!K49</f>
        <v>0</v>
      </c>
      <c r="G50" s="129" t="str">
        <f t="shared" si="0"/>
        <v>OK</v>
      </c>
      <c r="H50" s="451">
        <f>'t1'!M49</f>
        <v>0</v>
      </c>
      <c r="I50" s="451">
        <f>'t7'!V49</f>
        <v>0</v>
      </c>
      <c r="J50" s="451">
        <f>'t8'!Z49</f>
        <v>0</v>
      </c>
      <c r="K50" s="450">
        <f>'t9'!L49</f>
        <v>0</v>
      </c>
      <c r="L50" s="129" t="str">
        <f t="shared" si="1"/>
        <v>OK</v>
      </c>
    </row>
    <row r="51" spans="1:12" ht="13.5" customHeight="1">
      <c r="A51" s="168" t="str">
        <f>'t1'!A50</f>
        <v>DOC. LAUR. IST. SEC. II GRADO T. DETERM. NON ANNUALE</v>
      </c>
      <c r="B51" s="234" t="str">
        <f>'t1'!B50</f>
        <v>016133</v>
      </c>
      <c r="C51" s="450">
        <f>'t1'!L50</f>
        <v>0</v>
      </c>
      <c r="D51" s="450">
        <f>'t7'!U50</f>
        <v>0</v>
      </c>
      <c r="E51" s="451">
        <f>'t8'!Y50</f>
        <v>0</v>
      </c>
      <c r="F51" s="451">
        <f>'t9'!K50</f>
        <v>0</v>
      </c>
      <c r="G51" s="129" t="str">
        <f t="shared" si="0"/>
        <v>OK</v>
      </c>
      <c r="H51" s="451">
        <f>'t1'!M50</f>
        <v>0</v>
      </c>
      <c r="I51" s="451">
        <f>'t7'!V50</f>
        <v>0</v>
      </c>
      <c r="J51" s="451">
        <f>'t8'!Z50</f>
        <v>0</v>
      </c>
      <c r="K51" s="450">
        <f>'t9'!L50</f>
        <v>0</v>
      </c>
      <c r="L51" s="129" t="str">
        <f t="shared" si="1"/>
        <v>OK</v>
      </c>
    </row>
    <row r="52" spans="1:12" ht="13.5" customHeight="1">
      <c r="A52" s="168" t="str">
        <f>'t1'!A51</f>
        <v>DOC. LAUR. SOST. IST. SEC. II GRADO T. DETER. NON ANNUALE</v>
      </c>
      <c r="B52" s="234" t="str">
        <f>'t1'!B51</f>
        <v>016632</v>
      </c>
      <c r="C52" s="450">
        <f>'t1'!L51</f>
        <v>0</v>
      </c>
      <c r="D52" s="450">
        <f>'t7'!U51</f>
        <v>0</v>
      </c>
      <c r="E52" s="451">
        <f>'t8'!Y51</f>
        <v>0</v>
      </c>
      <c r="F52" s="451">
        <f>'t9'!K51</f>
        <v>0</v>
      </c>
      <c r="G52" s="129" t="str">
        <f t="shared" si="0"/>
        <v>OK</v>
      </c>
      <c r="H52" s="451">
        <f>'t1'!M51</f>
        <v>0</v>
      </c>
      <c r="I52" s="451">
        <f>'t7'!V51</f>
        <v>0</v>
      </c>
      <c r="J52" s="451">
        <f>'t8'!Z51</f>
        <v>0</v>
      </c>
      <c r="K52" s="450">
        <f>'t9'!L51</f>
        <v>0</v>
      </c>
      <c r="L52" s="129" t="str">
        <f t="shared" si="1"/>
        <v>OK</v>
      </c>
    </row>
    <row r="53" spans="1:12" ht="13.5" customHeight="1">
      <c r="A53" s="168" t="str">
        <f>'t1'!A52</f>
        <v>DOC. SCUOLA MEDIA ED EQUIP. TEMPO DETERM. NON ANNUALE</v>
      </c>
      <c r="B53" s="234" t="str">
        <f>'t1'!B52</f>
        <v>016137</v>
      </c>
      <c r="C53" s="450">
        <f>'t1'!L52</f>
        <v>0</v>
      </c>
      <c r="D53" s="450">
        <f>'t7'!U52</f>
        <v>0</v>
      </c>
      <c r="E53" s="451">
        <f>'t8'!Y52</f>
        <v>0</v>
      </c>
      <c r="F53" s="451">
        <f>'t9'!K52</f>
        <v>0</v>
      </c>
      <c r="G53" s="129" t="str">
        <f t="shared" si="0"/>
        <v>OK</v>
      </c>
      <c r="H53" s="451">
        <f>'t1'!M52</f>
        <v>0</v>
      </c>
      <c r="I53" s="451">
        <f>'t7'!V52</f>
        <v>0</v>
      </c>
      <c r="J53" s="451">
        <f>'t8'!Z52</f>
        <v>0</v>
      </c>
      <c r="K53" s="450">
        <f>'t9'!L52</f>
        <v>0</v>
      </c>
      <c r="L53" s="129" t="str">
        <f t="shared" si="1"/>
        <v>OK</v>
      </c>
    </row>
    <row r="54" spans="1:12" ht="13.5" customHeight="1">
      <c r="A54" s="168" t="str">
        <f>'t1'!A53</f>
        <v>DOC. LAUR. SOST. SCUOLA MEDIA T.DETER. NON ANNUALE</v>
      </c>
      <c r="B54" s="234" t="str">
        <f>'t1'!B53</f>
        <v>016640</v>
      </c>
      <c r="C54" s="450">
        <f>'t1'!L53</f>
        <v>0</v>
      </c>
      <c r="D54" s="450">
        <f>'t7'!U53</f>
        <v>0</v>
      </c>
      <c r="E54" s="451">
        <f>'t8'!Y53</f>
        <v>0</v>
      </c>
      <c r="F54" s="451">
        <f>'t9'!K53</f>
        <v>0</v>
      </c>
      <c r="G54" s="129" t="str">
        <f t="shared" si="0"/>
        <v>OK</v>
      </c>
      <c r="H54" s="451">
        <f>'t1'!M53</f>
        <v>0</v>
      </c>
      <c r="I54" s="451">
        <f>'t7'!V53</f>
        <v>0</v>
      </c>
      <c r="J54" s="451">
        <f>'t8'!Z53</f>
        <v>0</v>
      </c>
      <c r="K54" s="450">
        <f>'t9'!L53</f>
        <v>0</v>
      </c>
      <c r="L54" s="129" t="str">
        <f t="shared" si="1"/>
        <v>OK</v>
      </c>
    </row>
    <row r="55" spans="1:12" ht="13.5" customHeight="1">
      <c r="A55" s="168" t="str">
        <f>'t1'!A54</f>
        <v>INS. SC. ELEMENTARE E EQUIP. TEMPO DETERM. NON ANNUALE</v>
      </c>
      <c r="B55" s="234" t="str">
        <f>'t1'!B54</f>
        <v>014153</v>
      </c>
      <c r="C55" s="450">
        <f>'t1'!L54</f>
        <v>0</v>
      </c>
      <c r="D55" s="450">
        <f>'t7'!U54</f>
        <v>0</v>
      </c>
      <c r="E55" s="451">
        <f>'t8'!Y54</f>
        <v>0</v>
      </c>
      <c r="F55" s="451">
        <f>'t9'!K54</f>
        <v>0</v>
      </c>
      <c r="G55" s="129" t="str">
        <f t="shared" si="0"/>
        <v>OK</v>
      </c>
      <c r="H55" s="451">
        <f>'t1'!M54</f>
        <v>0</v>
      </c>
      <c r="I55" s="451">
        <f>'t7'!V54</f>
        <v>0</v>
      </c>
      <c r="J55" s="451">
        <f>'t8'!Z54</f>
        <v>0</v>
      </c>
      <c r="K55" s="450">
        <f>'t9'!L54</f>
        <v>0</v>
      </c>
      <c r="L55" s="129" t="str">
        <f t="shared" si="1"/>
        <v>OK</v>
      </c>
    </row>
    <row r="56" spans="1:12" ht="13.5" customHeight="1">
      <c r="A56" s="168" t="str">
        <f>'t1'!A55</f>
        <v>DOC. DIPL. SOST SCUOLA ELEM. T. DETER. NON ANNUALE</v>
      </c>
      <c r="B56" s="234" t="str">
        <f>'t1'!B55</f>
        <v>014636</v>
      </c>
      <c r="C56" s="450">
        <f>'t1'!L55</f>
        <v>0</v>
      </c>
      <c r="D56" s="450">
        <f>'t7'!U55</f>
        <v>0</v>
      </c>
      <c r="E56" s="451">
        <f>'t8'!Y55</f>
        <v>0</v>
      </c>
      <c r="F56" s="451">
        <f>'t9'!K55</f>
        <v>0</v>
      </c>
      <c r="G56" s="129" t="str">
        <f t="shared" si="0"/>
        <v>OK</v>
      </c>
      <c r="H56" s="451">
        <f>'t1'!M55</f>
        <v>0</v>
      </c>
      <c r="I56" s="451">
        <f>'t7'!V55</f>
        <v>0</v>
      </c>
      <c r="J56" s="451">
        <f>'t8'!Z55</f>
        <v>0</v>
      </c>
      <c r="K56" s="450">
        <f>'t9'!L55</f>
        <v>0</v>
      </c>
      <c r="L56" s="129" t="str">
        <f t="shared" si="1"/>
        <v>OK</v>
      </c>
    </row>
    <row r="57" spans="1:12" ht="13.5" customHeight="1">
      <c r="A57" s="168" t="str">
        <f>'t1'!A56</f>
        <v>INS. SCUOLA MATERNA TEMPO DETERM. NON ANNUALE</v>
      </c>
      <c r="B57" s="234" t="str">
        <f>'t1'!B56</f>
        <v>014157</v>
      </c>
      <c r="C57" s="450">
        <f>'t1'!L56</f>
        <v>0</v>
      </c>
      <c r="D57" s="450">
        <f>'t7'!U56</f>
        <v>0</v>
      </c>
      <c r="E57" s="451">
        <f>'t8'!Y56</f>
        <v>0</v>
      </c>
      <c r="F57" s="451">
        <f>'t9'!K56</f>
        <v>0</v>
      </c>
      <c r="G57" s="129" t="str">
        <f t="shared" si="0"/>
        <v>OK</v>
      </c>
      <c r="H57" s="451">
        <f>'t1'!M56</f>
        <v>0</v>
      </c>
      <c r="I57" s="451">
        <f>'t7'!V56</f>
        <v>0</v>
      </c>
      <c r="J57" s="451">
        <f>'t8'!Z56</f>
        <v>0</v>
      </c>
      <c r="K57" s="450">
        <f>'t9'!L56</f>
        <v>0</v>
      </c>
      <c r="L57" s="129" t="str">
        <f t="shared" si="1"/>
        <v>OK</v>
      </c>
    </row>
    <row r="58" spans="1:12" ht="13.5" customHeight="1">
      <c r="A58" s="168" t="str">
        <f>'t1'!A57</f>
        <v>DOC.DIPL.SOST.SC. MATERNA T.DET. NON ANNUALE</v>
      </c>
      <c r="B58" s="234" t="str">
        <f>'t1'!B57</f>
        <v>014644</v>
      </c>
      <c r="C58" s="450">
        <f>'t1'!L57</f>
        <v>0</v>
      </c>
      <c r="D58" s="450">
        <f>'t7'!U57</f>
        <v>0</v>
      </c>
      <c r="E58" s="451">
        <f>'t8'!Y57</f>
        <v>0</v>
      </c>
      <c r="F58" s="451">
        <f>'t9'!K57</f>
        <v>0</v>
      </c>
      <c r="G58" s="129" t="str">
        <f t="shared" si="0"/>
        <v>OK</v>
      </c>
      <c r="H58" s="451">
        <f>'t1'!M57</f>
        <v>0</v>
      </c>
      <c r="I58" s="451">
        <f>'t7'!V57</f>
        <v>0</v>
      </c>
      <c r="J58" s="451">
        <f>'t8'!Z57</f>
        <v>0</v>
      </c>
      <c r="K58" s="450">
        <f>'t9'!L57</f>
        <v>0</v>
      </c>
      <c r="L58" s="129" t="str">
        <f t="shared" si="1"/>
        <v>OK</v>
      </c>
    </row>
    <row r="59" spans="1:12" ht="13.5" customHeight="1">
      <c r="A59" s="168" t="str">
        <f>'t1'!A58</f>
        <v>INS. DIPL. ISTIT. II GRADO TEMPO DETERM. NON ANNUALE</v>
      </c>
      <c r="B59" s="234" t="str">
        <f>'t1'!B58</f>
        <v>014145</v>
      </c>
      <c r="C59" s="450">
        <f>'t1'!L58</f>
        <v>0</v>
      </c>
      <c r="D59" s="450">
        <f>'t7'!U58</f>
        <v>0</v>
      </c>
      <c r="E59" s="451">
        <f>'t8'!Y58</f>
        <v>0</v>
      </c>
      <c r="F59" s="451">
        <f>'t9'!K58</f>
        <v>0</v>
      </c>
      <c r="G59" s="129" t="str">
        <f t="shared" si="0"/>
        <v>OK</v>
      </c>
      <c r="H59" s="451">
        <f>'t1'!M58</f>
        <v>0</v>
      </c>
      <c r="I59" s="451">
        <f>'t7'!V58</f>
        <v>0</v>
      </c>
      <c r="J59" s="451">
        <f>'t8'!Z58</f>
        <v>0</v>
      </c>
      <c r="K59" s="450">
        <f>'t9'!L58</f>
        <v>0</v>
      </c>
      <c r="L59" s="129" t="str">
        <f t="shared" si="1"/>
        <v>OK</v>
      </c>
    </row>
    <row r="60" spans="1:12" ht="13.5" customHeight="1">
      <c r="A60" s="168" t="str">
        <f>'t1'!A59</f>
        <v>DOC. DIPL. SOST.IST. SEC. II GRADO T. DET. NON ANNUALE</v>
      </c>
      <c r="B60" s="234" t="str">
        <f>'t1'!B59</f>
        <v>014658</v>
      </c>
      <c r="C60" s="450">
        <f>'t1'!L59</f>
        <v>0</v>
      </c>
      <c r="D60" s="450">
        <f>'t7'!U59</f>
        <v>0</v>
      </c>
      <c r="E60" s="451">
        <f>'t8'!Y59</f>
        <v>0</v>
      </c>
      <c r="F60" s="451">
        <f>'t9'!K59</f>
        <v>0</v>
      </c>
      <c r="G60" s="129" t="str">
        <f t="shared" si="0"/>
        <v>OK</v>
      </c>
      <c r="H60" s="451">
        <f>'t1'!M59</f>
        <v>0</v>
      </c>
      <c r="I60" s="451">
        <f>'t7'!V59</f>
        <v>0</v>
      </c>
      <c r="J60" s="451">
        <f>'t8'!Z59</f>
        <v>0</v>
      </c>
      <c r="K60" s="450">
        <f>'t9'!L59</f>
        <v>0</v>
      </c>
      <c r="L60" s="129" t="str">
        <f t="shared" si="1"/>
        <v>OK</v>
      </c>
    </row>
    <row r="61" spans="1:12" ht="13.5" customHeight="1">
      <c r="A61" s="168" t="str">
        <f>'t1'!A60</f>
        <v>PERS. EDUCAT. T. DET. NON ANNUALE</v>
      </c>
      <c r="B61" s="234" t="str">
        <f>'t1'!B60</f>
        <v>014648</v>
      </c>
      <c r="C61" s="450">
        <f>'t1'!L60</f>
        <v>0</v>
      </c>
      <c r="D61" s="450">
        <f>'t7'!U60</f>
        <v>0</v>
      </c>
      <c r="E61" s="451">
        <f>'t8'!Y60</f>
        <v>0</v>
      </c>
      <c r="F61" s="451">
        <f>'t9'!K60</f>
        <v>0</v>
      </c>
      <c r="G61" s="129" t="str">
        <f t="shared" si="0"/>
        <v>OK</v>
      </c>
      <c r="H61" s="451">
        <f>'t1'!M60</f>
        <v>0</v>
      </c>
      <c r="I61" s="451">
        <f>'t7'!V60</f>
        <v>0</v>
      </c>
      <c r="J61" s="451">
        <f>'t8'!Z60</f>
        <v>0</v>
      </c>
      <c r="K61" s="450">
        <f>'t9'!L60</f>
        <v>0</v>
      </c>
      <c r="L61" s="129" t="str">
        <f t="shared" si="1"/>
        <v>OK</v>
      </c>
    </row>
    <row r="62" spans="1:12" ht="13.5" customHeight="1">
      <c r="A62" s="168" t="str">
        <f>'t1'!A61</f>
        <v>DOC.RELIG. SCUOLA SECOND. T. D.CON CONTR. TERMINE ATT. DID.</v>
      </c>
      <c r="B62" s="234" t="str">
        <f>'t1'!B61</f>
        <v>016804</v>
      </c>
      <c r="C62" s="450">
        <f>'t1'!L61</f>
        <v>0</v>
      </c>
      <c r="D62" s="450">
        <f>'t7'!U61</f>
        <v>0</v>
      </c>
      <c r="E62" s="451">
        <f>'t8'!Y61</f>
        <v>0</v>
      </c>
      <c r="F62" s="451">
        <f>'t9'!K61</f>
        <v>0</v>
      </c>
      <c r="G62" s="129" t="str">
        <f t="shared" si="0"/>
        <v>OK</v>
      </c>
      <c r="H62" s="451">
        <f>'t1'!M61</f>
        <v>0</v>
      </c>
      <c r="I62" s="451">
        <f>'t7'!V61</f>
        <v>0</v>
      </c>
      <c r="J62" s="451">
        <f>'t8'!Z61</f>
        <v>0</v>
      </c>
      <c r="K62" s="450">
        <f>'t9'!L61</f>
        <v>0</v>
      </c>
      <c r="L62" s="129" t="str">
        <f t="shared" si="1"/>
        <v>OK</v>
      </c>
    </row>
    <row r="63" spans="1:12" ht="13.5" customHeight="1">
      <c r="A63" s="168" t="str">
        <f>'t1'!A62</f>
        <v>DOC.RELIG. SCUOLA EL. MAT. T. D. CONTR. TERMINE ATT. DID. </v>
      </c>
      <c r="B63" s="234" t="str">
        <f>'t1'!B62</f>
        <v>014805</v>
      </c>
      <c r="C63" s="450">
        <f>'t1'!L62</f>
        <v>0</v>
      </c>
      <c r="D63" s="450">
        <f>'t7'!U62</f>
        <v>0</v>
      </c>
      <c r="E63" s="451">
        <f>'t8'!Y62</f>
        <v>0</v>
      </c>
      <c r="F63" s="451">
        <f>'t9'!K62</f>
        <v>0</v>
      </c>
      <c r="G63" s="129" t="str">
        <f t="shared" si="0"/>
        <v>OK</v>
      </c>
      <c r="H63" s="451">
        <f>'t1'!M62</f>
        <v>0</v>
      </c>
      <c r="I63" s="451">
        <f>'t7'!V62</f>
        <v>0</v>
      </c>
      <c r="J63" s="451">
        <f>'t8'!Z62</f>
        <v>0</v>
      </c>
      <c r="K63" s="450">
        <f>'t9'!L62</f>
        <v>0</v>
      </c>
      <c r="L63" s="129" t="str">
        <f t="shared" si="1"/>
        <v>OK</v>
      </c>
    </row>
    <row r="64" spans="1:12" ht="13.5" customHeight="1">
      <c r="A64" s="168" t="str">
        <f>'t1'!A63</f>
        <v>DIR. SERV, GEN. ED AMM. TEMPO DETER. NON ANNUALE</v>
      </c>
      <c r="B64" s="234" t="str">
        <f>'t1'!B63</f>
        <v>013710</v>
      </c>
      <c r="C64" s="450">
        <f>'t1'!L63</f>
        <v>0</v>
      </c>
      <c r="D64" s="450">
        <f>'t7'!U63</f>
        <v>0</v>
      </c>
      <c r="E64" s="451">
        <f>'t8'!Y63</f>
        <v>0</v>
      </c>
      <c r="F64" s="451">
        <f>'t9'!K63</f>
        <v>0</v>
      </c>
      <c r="G64" s="129" t="str">
        <f t="shared" si="0"/>
        <v>OK</v>
      </c>
      <c r="H64" s="451">
        <f>'t1'!M63</f>
        <v>0</v>
      </c>
      <c r="I64" s="451">
        <f>'t7'!V63</f>
        <v>0</v>
      </c>
      <c r="J64" s="451">
        <f>'t8'!Z63</f>
        <v>0</v>
      </c>
      <c r="K64" s="450">
        <f>'t9'!L63</f>
        <v>0</v>
      </c>
      <c r="L64" s="129" t="str">
        <f t="shared" si="1"/>
        <v>OK</v>
      </c>
    </row>
    <row r="65" spans="1:12" ht="13.5" customHeight="1">
      <c r="A65" s="168" t="str">
        <f>'t1'!A64</f>
        <v>COORDINATORE AMMINISTRATIVO TEMPO DET. NON ANNUALE</v>
      </c>
      <c r="B65" s="234" t="str">
        <f>'t1'!B64</f>
        <v>013651</v>
      </c>
      <c r="C65" s="450">
        <f>'t1'!L64</f>
        <v>0</v>
      </c>
      <c r="D65" s="450">
        <f>'t7'!U64</f>
        <v>0</v>
      </c>
      <c r="E65" s="451">
        <f>'t8'!Y64</f>
        <v>0</v>
      </c>
      <c r="F65" s="451">
        <f>'t9'!K64</f>
        <v>0</v>
      </c>
      <c r="G65" s="129" t="str">
        <f t="shared" si="0"/>
        <v>OK</v>
      </c>
      <c r="H65" s="451">
        <f>'t1'!M64</f>
        <v>0</v>
      </c>
      <c r="I65" s="451">
        <f>'t7'!V64</f>
        <v>0</v>
      </c>
      <c r="J65" s="451">
        <f>'t8'!Z64</f>
        <v>0</v>
      </c>
      <c r="K65" s="450">
        <f>'t9'!L64</f>
        <v>0</v>
      </c>
      <c r="L65" s="129" t="str">
        <f t="shared" si="1"/>
        <v>OK</v>
      </c>
    </row>
    <row r="66" spans="1:12" ht="13.5" customHeight="1">
      <c r="A66" s="168" t="str">
        <f>'t1'!A65</f>
        <v>COORDINATORE TECNICO TEMPO DET. NON ANNUALE</v>
      </c>
      <c r="B66" s="234" t="str">
        <f>'t1'!B65</f>
        <v>013654</v>
      </c>
      <c r="C66" s="450">
        <f>'t1'!L65</f>
        <v>0</v>
      </c>
      <c r="D66" s="450">
        <f>'t7'!U65</f>
        <v>0</v>
      </c>
      <c r="E66" s="451">
        <f>'t8'!Y65</f>
        <v>0</v>
      </c>
      <c r="F66" s="451">
        <f>'t9'!K65</f>
        <v>0</v>
      </c>
      <c r="G66" s="129" t="str">
        <f t="shared" si="0"/>
        <v>OK</v>
      </c>
      <c r="H66" s="451">
        <f>'t1'!M65</f>
        <v>0</v>
      </c>
      <c r="I66" s="451">
        <f>'t7'!V65</f>
        <v>0</v>
      </c>
      <c r="J66" s="451">
        <f>'t8'!Z65</f>
        <v>0</v>
      </c>
      <c r="K66" s="450">
        <f>'t9'!L65</f>
        <v>0</v>
      </c>
      <c r="L66" s="129" t="str">
        <f t="shared" si="1"/>
        <v>OK</v>
      </c>
    </row>
    <row r="67" spans="1:12" ht="13.5" customHeight="1">
      <c r="A67" s="168" t="str">
        <f>'t1'!A66</f>
        <v>ASSIST.AMM.VO TEMPO DET. NON ANNUALE</v>
      </c>
      <c r="B67" s="234" t="str">
        <f>'t1'!B66</f>
        <v>012613</v>
      </c>
      <c r="C67" s="450">
        <f>'t1'!L66</f>
        <v>0</v>
      </c>
      <c r="D67" s="450">
        <f>'t7'!U66</f>
        <v>0</v>
      </c>
      <c r="E67" s="451">
        <f>'t8'!Y66</f>
        <v>0</v>
      </c>
      <c r="F67" s="451">
        <f>'t9'!K66</f>
        <v>0</v>
      </c>
      <c r="G67" s="129" t="str">
        <f t="shared" si="0"/>
        <v>OK</v>
      </c>
      <c r="H67" s="451">
        <f>'t1'!M66</f>
        <v>0</v>
      </c>
      <c r="I67" s="451">
        <f>'t7'!V66</f>
        <v>0</v>
      </c>
      <c r="J67" s="451">
        <f>'t8'!Z66</f>
        <v>0</v>
      </c>
      <c r="K67" s="450">
        <f>'t9'!L66</f>
        <v>0</v>
      </c>
      <c r="L67" s="129" t="str">
        <f t="shared" si="1"/>
        <v>OK</v>
      </c>
    </row>
    <row r="68" spans="1:12" ht="13.5" customHeight="1">
      <c r="A68" s="168" t="str">
        <f>'t1'!A67</f>
        <v>ASSIST.TECN. T. DETERM. NON ANNUALE</v>
      </c>
      <c r="B68" s="234" t="str">
        <f>'t1'!B67</f>
        <v>012615</v>
      </c>
      <c r="C68" s="450">
        <f>'t1'!L67</f>
        <v>0</v>
      </c>
      <c r="D68" s="450">
        <f>'t7'!U67</f>
        <v>0</v>
      </c>
      <c r="E68" s="451">
        <f>'t8'!Y67</f>
        <v>0</v>
      </c>
      <c r="F68" s="451">
        <f>'t9'!K67</f>
        <v>0</v>
      </c>
      <c r="G68" s="129" t="str">
        <f t="shared" si="0"/>
        <v>OK</v>
      </c>
      <c r="H68" s="451">
        <f>'t1'!M67</f>
        <v>0</v>
      </c>
      <c r="I68" s="451">
        <f>'t7'!V67</f>
        <v>0</v>
      </c>
      <c r="J68" s="451">
        <f>'t8'!Z67</f>
        <v>0</v>
      </c>
      <c r="K68" s="450">
        <f>'t9'!L67</f>
        <v>0</v>
      </c>
      <c r="L68" s="129" t="str">
        <f t="shared" si="1"/>
        <v>OK</v>
      </c>
    </row>
    <row r="69" spans="1:12" ht="13.5" customHeight="1">
      <c r="A69" s="168" t="str">
        <f>'t1'!A68</f>
        <v>CUOCO/INFERMIERE/GUARDAROBIERE T.DETER.NON ANNUALE</v>
      </c>
      <c r="B69" s="234" t="str">
        <f>'t1'!B68</f>
        <v>012621</v>
      </c>
      <c r="C69" s="450">
        <f>'t1'!L68</f>
        <v>0</v>
      </c>
      <c r="D69" s="450">
        <f>'t7'!U68</f>
        <v>0</v>
      </c>
      <c r="E69" s="451">
        <f>'t8'!Y68</f>
        <v>0</v>
      </c>
      <c r="F69" s="451">
        <f>'t9'!K68</f>
        <v>0</v>
      </c>
      <c r="G69" s="129" t="str">
        <f t="shared" si="0"/>
        <v>OK</v>
      </c>
      <c r="H69" s="451">
        <f>'t1'!M68</f>
        <v>0</v>
      </c>
      <c r="I69" s="451">
        <f>'t7'!V68</f>
        <v>0</v>
      </c>
      <c r="J69" s="451">
        <f>'t8'!Z68</f>
        <v>0</v>
      </c>
      <c r="K69" s="450">
        <f>'t9'!L68</f>
        <v>0</v>
      </c>
      <c r="L69" s="129" t="str">
        <f t="shared" si="1"/>
        <v>OK</v>
      </c>
    </row>
    <row r="70" spans="1:12" ht="13.5" customHeight="1">
      <c r="A70" s="168" t="str">
        <f>'t1'!A69</f>
        <v>COLLABORATORE SCOLASTICO DEI SERVIZI/ADDETTO  AZ.AGRARIE A TEMPO DETERM. NON ANNUALE</v>
      </c>
      <c r="B70" s="234" t="str">
        <f>'t1'!B69</f>
        <v>098712</v>
      </c>
      <c r="C70" s="450">
        <f>'t1'!L69</f>
        <v>0</v>
      </c>
      <c r="D70" s="450">
        <f>'t7'!U69</f>
        <v>0</v>
      </c>
      <c r="E70" s="451">
        <f>'t8'!Y69</f>
        <v>0</v>
      </c>
      <c r="F70" s="451">
        <f>'t9'!K69</f>
        <v>0</v>
      </c>
      <c r="G70" s="129" t="str">
        <f t="shared" si="0"/>
        <v>OK</v>
      </c>
      <c r="H70" s="451">
        <f>'t1'!M69</f>
        <v>0</v>
      </c>
      <c r="I70" s="451">
        <f>'t7'!V69</f>
        <v>0</v>
      </c>
      <c r="J70" s="451">
        <f>'t8'!Z69</f>
        <v>0</v>
      </c>
      <c r="K70" s="450">
        <f>'t9'!L69</f>
        <v>0</v>
      </c>
      <c r="L70" s="129" t="str">
        <f t="shared" si="1"/>
        <v>OK</v>
      </c>
    </row>
    <row r="71" spans="1:12" ht="13.5" customHeight="1">
      <c r="A71" s="168" t="str">
        <f>'t1'!A70</f>
        <v>COLLAB. SCOLAST. T. DETER. NON ANNUALE</v>
      </c>
      <c r="B71" s="234" t="str">
        <f>'t1'!B70</f>
        <v>011617</v>
      </c>
      <c r="C71" s="450">
        <f>'t1'!L70</f>
        <v>0</v>
      </c>
      <c r="D71" s="450">
        <f>'t7'!U70</f>
        <v>0</v>
      </c>
      <c r="E71" s="451">
        <f>'t8'!Y70</f>
        <v>0</v>
      </c>
      <c r="F71" s="451">
        <f>'t9'!K70</f>
        <v>0</v>
      </c>
      <c r="G71" s="129" t="str">
        <f t="shared" si="0"/>
        <v>OK</v>
      </c>
      <c r="H71" s="451">
        <f>'t1'!M70</f>
        <v>0</v>
      </c>
      <c r="I71" s="451">
        <f>'t7'!V70</f>
        <v>0</v>
      </c>
      <c r="J71" s="451">
        <f>'t8'!Z70</f>
        <v>0</v>
      </c>
      <c r="K71" s="450">
        <f>'t9'!L70</f>
        <v>0</v>
      </c>
      <c r="L71" s="129" t="str">
        <f t="shared" si="1"/>
        <v>OK</v>
      </c>
    </row>
    <row r="72" spans="1:12" ht="15.75" customHeight="1">
      <c r="A72" s="168" t="str">
        <f>'t1'!A71</f>
        <v>TOTALE</v>
      </c>
      <c r="B72" s="222"/>
      <c r="C72" s="451">
        <f>SUM(C7:C71)</f>
        <v>0</v>
      </c>
      <c r="D72" s="451">
        <f>SUM(D7:D71)</f>
        <v>0</v>
      </c>
      <c r="E72" s="451">
        <f>SUM(E7:E71)</f>
        <v>0</v>
      </c>
      <c r="F72" s="451">
        <f>SUM(F7:F71)</f>
        <v>0</v>
      </c>
      <c r="G72" s="129" t="str">
        <f>IF(COUNTIF(C72:F72,C72)=4,"OK","ERRORE")</f>
        <v>OK</v>
      </c>
      <c r="H72" s="451">
        <f>SUM(H7:H71)</f>
        <v>0</v>
      </c>
      <c r="I72" s="451">
        <f>SUM(I7:I71)</f>
        <v>0</v>
      </c>
      <c r="J72" s="451">
        <f>SUM(J7:J71)</f>
        <v>0</v>
      </c>
      <c r="K72" s="451">
        <f>SUM(K7:K71)</f>
        <v>0</v>
      </c>
      <c r="L72" s="129" t="str">
        <f>IF(COUNTIF(H72:K72,H72)=4,"OK","ERRORE")</f>
        <v>OK</v>
      </c>
    </row>
  </sheetData>
  <sheetProtection password="EA98" sheet="1" objects="1" scenarios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7" bottom="0.16" header="0.19" footer="0.17"/>
  <pageSetup fitToHeight="1" fitToWidth="1" horizontalDpi="300" verticalDpi="3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M74"/>
  <sheetViews>
    <sheetView showGridLines="0" workbookViewId="0" topLeftCell="A1">
      <pane xSplit="2" ySplit="5" topLeftCell="C3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51.83203125" style="5" customWidth="1"/>
    <col min="2" max="2" width="9.66015625" style="7" customWidth="1"/>
    <col min="3" max="13" width="12.83203125" style="5" customWidth="1"/>
    <col min="14" max="16384" width="9.33203125" style="5" customWidth="1"/>
  </cols>
  <sheetData>
    <row r="1" spans="1:13" ht="18.75" customHeight="1">
      <c r="A1" s="754" t="s">
        <v>304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486" t="s">
        <v>292</v>
      </c>
      <c r="M1" s="555">
        <v>2007</v>
      </c>
    </row>
    <row r="2" spans="1:13" ht="30" customHeight="1" thickBot="1">
      <c r="A2" s="556"/>
      <c r="B2" s="557"/>
      <c r="C2" s="488"/>
      <c r="D2" s="488"/>
      <c r="E2" s="488"/>
      <c r="F2" s="488"/>
      <c r="G2" s="488"/>
      <c r="H2" s="488"/>
      <c r="I2" s="558"/>
      <c r="J2" s="753"/>
      <c r="K2" s="753"/>
      <c r="L2" s="753"/>
      <c r="M2" s="753"/>
    </row>
    <row r="3" spans="1:13" ht="15" customHeight="1" thickBot="1">
      <c r="A3" s="513"/>
      <c r="B3" s="514"/>
      <c r="C3" s="751" t="s">
        <v>0</v>
      </c>
      <c r="D3" s="751"/>
      <c r="E3" s="751"/>
      <c r="F3" s="751"/>
      <c r="G3" s="751"/>
      <c r="H3" s="751"/>
      <c r="I3" s="751"/>
      <c r="J3" s="751"/>
      <c r="K3" s="751"/>
      <c r="L3" s="751"/>
      <c r="M3" s="752"/>
    </row>
    <row r="4" spans="1:13" ht="23.25" thickTop="1">
      <c r="A4" s="755" t="s">
        <v>79</v>
      </c>
      <c r="B4" s="757" t="s">
        <v>1</v>
      </c>
      <c r="C4" s="26" t="str">
        <f>"Presenti al 31/12/"&amp;M1-1&amp;" (*)"</f>
        <v>Presenti al 31/12/2006 (*)</v>
      </c>
      <c r="D4" s="25"/>
      <c r="E4" s="23" t="s">
        <v>2</v>
      </c>
      <c r="F4" s="24" t="s">
        <v>6</v>
      </c>
      <c r="G4" s="25"/>
      <c r="H4" s="26" t="s">
        <v>69</v>
      </c>
      <c r="I4" s="25"/>
      <c r="J4" s="26" t="s">
        <v>70</v>
      </c>
      <c r="K4" s="25"/>
      <c r="L4" s="26" t="str">
        <f>"Presenti al 31/12/"&amp;M1&amp;" (**)"</f>
        <v>Presenti al 31/12/2007 (**)</v>
      </c>
      <c r="M4" s="398"/>
    </row>
    <row r="5" spans="1:13" ht="12" thickBot="1">
      <c r="A5" s="756"/>
      <c r="B5" s="758"/>
      <c r="C5" s="317" t="s">
        <v>3</v>
      </c>
      <c r="D5" s="318" t="s">
        <v>4</v>
      </c>
      <c r="E5" s="319"/>
      <c r="F5" s="317" t="s">
        <v>3</v>
      </c>
      <c r="G5" s="318" t="s">
        <v>4</v>
      </c>
      <c r="H5" s="317" t="s">
        <v>3</v>
      </c>
      <c r="I5" s="318" t="s">
        <v>4</v>
      </c>
      <c r="J5" s="317" t="s">
        <v>3</v>
      </c>
      <c r="K5" s="318" t="s">
        <v>4</v>
      </c>
      <c r="L5" s="317" t="s">
        <v>3</v>
      </c>
      <c r="M5" s="399" t="s">
        <v>4</v>
      </c>
    </row>
    <row r="6" spans="1:13" ht="12.75" customHeight="1" thickTop="1">
      <c r="A6" s="196" t="s">
        <v>306</v>
      </c>
      <c r="B6" s="473" t="s">
        <v>307</v>
      </c>
      <c r="C6" s="429"/>
      <c r="D6" s="430"/>
      <c r="E6" s="428"/>
      <c r="F6" s="428"/>
      <c r="G6" s="326"/>
      <c r="H6" s="428"/>
      <c r="I6" s="326"/>
      <c r="J6" s="428"/>
      <c r="K6" s="326"/>
      <c r="L6" s="592">
        <f>F6+H6+J6</f>
        <v>0</v>
      </c>
      <c r="M6" s="593">
        <f>G6+I6+K6</f>
        <v>0</v>
      </c>
    </row>
    <row r="7" spans="1:13" ht="12.75" customHeight="1">
      <c r="A7" s="196" t="s">
        <v>308</v>
      </c>
      <c r="B7" s="474" t="s">
        <v>309</v>
      </c>
      <c r="C7" s="429"/>
      <c r="D7" s="430"/>
      <c r="E7" s="428"/>
      <c r="F7" s="428"/>
      <c r="G7" s="326"/>
      <c r="H7" s="428"/>
      <c r="I7" s="326"/>
      <c r="J7" s="428"/>
      <c r="K7" s="326"/>
      <c r="L7" s="592">
        <f aca="true" t="shared" si="0" ref="L7:L70">F7+H7+J7</f>
        <v>0</v>
      </c>
      <c r="M7" s="593">
        <f aca="true" t="shared" si="1" ref="M7:M70">G7+I7+K7</f>
        <v>0</v>
      </c>
    </row>
    <row r="8" spans="1:13" ht="12.75" customHeight="1">
      <c r="A8" s="196" t="s">
        <v>310</v>
      </c>
      <c r="B8" s="474" t="s">
        <v>311</v>
      </c>
      <c r="C8" s="429"/>
      <c r="D8" s="430"/>
      <c r="E8" s="428"/>
      <c r="F8" s="428"/>
      <c r="G8" s="326"/>
      <c r="H8" s="428"/>
      <c r="I8" s="326"/>
      <c r="J8" s="428"/>
      <c r="K8" s="326"/>
      <c r="L8" s="592">
        <f t="shared" si="0"/>
        <v>0</v>
      </c>
      <c r="M8" s="593">
        <f t="shared" si="1"/>
        <v>0</v>
      </c>
    </row>
    <row r="9" spans="1:13" ht="12.75" customHeight="1">
      <c r="A9" s="196" t="s">
        <v>312</v>
      </c>
      <c r="B9" s="474" t="s">
        <v>313</v>
      </c>
      <c r="C9" s="429"/>
      <c r="D9" s="430"/>
      <c r="E9" s="428"/>
      <c r="F9" s="428"/>
      <c r="G9" s="326"/>
      <c r="H9" s="428"/>
      <c r="I9" s="326"/>
      <c r="J9" s="428"/>
      <c r="K9" s="326"/>
      <c r="L9" s="592">
        <f t="shared" si="0"/>
        <v>0</v>
      </c>
      <c r="M9" s="593">
        <f t="shared" si="1"/>
        <v>0</v>
      </c>
    </row>
    <row r="10" spans="1:13" ht="12.75" customHeight="1">
      <c r="A10" s="196" t="s">
        <v>314</v>
      </c>
      <c r="B10" s="474" t="s">
        <v>315</v>
      </c>
      <c r="C10" s="429"/>
      <c r="D10" s="430"/>
      <c r="E10" s="428"/>
      <c r="F10" s="428"/>
      <c r="G10" s="326"/>
      <c r="H10" s="428"/>
      <c r="I10" s="326"/>
      <c r="J10" s="428"/>
      <c r="K10" s="326"/>
      <c r="L10" s="592">
        <f t="shared" si="0"/>
        <v>0</v>
      </c>
      <c r="M10" s="593">
        <f t="shared" si="1"/>
        <v>0</v>
      </c>
    </row>
    <row r="11" spans="1:13" ht="12.75" customHeight="1">
      <c r="A11" s="196" t="s">
        <v>316</v>
      </c>
      <c r="B11" s="474" t="s">
        <v>317</v>
      </c>
      <c r="C11" s="429"/>
      <c r="D11" s="430"/>
      <c r="E11" s="428"/>
      <c r="F11" s="428"/>
      <c r="G11" s="326"/>
      <c r="H11" s="428"/>
      <c r="I11" s="326"/>
      <c r="J11" s="428"/>
      <c r="K11" s="326"/>
      <c r="L11" s="592">
        <f t="shared" si="0"/>
        <v>0</v>
      </c>
      <c r="M11" s="593">
        <f t="shared" si="1"/>
        <v>0</v>
      </c>
    </row>
    <row r="12" spans="1:13" ht="12.75" customHeight="1">
      <c r="A12" s="196" t="s">
        <v>318</v>
      </c>
      <c r="B12" s="474" t="s">
        <v>319</v>
      </c>
      <c r="C12" s="429"/>
      <c r="D12" s="430"/>
      <c r="E12" s="428"/>
      <c r="F12" s="428"/>
      <c r="G12" s="326"/>
      <c r="H12" s="428"/>
      <c r="I12" s="326"/>
      <c r="J12" s="428"/>
      <c r="K12" s="326"/>
      <c r="L12" s="592">
        <f t="shared" si="0"/>
        <v>0</v>
      </c>
      <c r="M12" s="593">
        <f t="shared" si="1"/>
        <v>0</v>
      </c>
    </row>
    <row r="13" spans="1:13" ht="12.75" customHeight="1">
      <c r="A13" s="196" t="s">
        <v>320</v>
      </c>
      <c r="B13" s="474" t="s">
        <v>321</v>
      </c>
      <c r="C13" s="429"/>
      <c r="D13" s="430"/>
      <c r="E13" s="428"/>
      <c r="F13" s="428"/>
      <c r="G13" s="326"/>
      <c r="H13" s="428"/>
      <c r="I13" s="326"/>
      <c r="J13" s="428"/>
      <c r="K13" s="326"/>
      <c r="L13" s="592">
        <f t="shared" si="0"/>
        <v>0</v>
      </c>
      <c r="M13" s="593">
        <f t="shared" si="1"/>
        <v>0</v>
      </c>
    </row>
    <row r="14" spans="1:13" ht="12.75" customHeight="1">
      <c r="A14" s="196" t="s">
        <v>322</v>
      </c>
      <c r="B14" s="474" t="s">
        <v>323</v>
      </c>
      <c r="C14" s="429"/>
      <c r="D14" s="430"/>
      <c r="E14" s="428"/>
      <c r="F14" s="428"/>
      <c r="G14" s="326"/>
      <c r="H14" s="428"/>
      <c r="I14" s="326"/>
      <c r="J14" s="428"/>
      <c r="K14" s="326"/>
      <c r="L14" s="592">
        <f t="shared" si="0"/>
        <v>0</v>
      </c>
      <c r="M14" s="593">
        <f t="shared" si="1"/>
        <v>0</v>
      </c>
    </row>
    <row r="15" spans="1:13" ht="12.75" customHeight="1">
      <c r="A15" s="196" t="s">
        <v>324</v>
      </c>
      <c r="B15" s="474" t="s">
        <v>325</v>
      </c>
      <c r="C15" s="429"/>
      <c r="D15" s="430"/>
      <c r="E15" s="428"/>
      <c r="F15" s="428"/>
      <c r="G15" s="326"/>
      <c r="H15" s="428"/>
      <c r="I15" s="326"/>
      <c r="J15" s="428"/>
      <c r="K15" s="326"/>
      <c r="L15" s="592">
        <f t="shared" si="0"/>
        <v>0</v>
      </c>
      <c r="M15" s="593">
        <f t="shared" si="1"/>
        <v>0</v>
      </c>
    </row>
    <row r="16" spans="1:13" ht="12.75" customHeight="1">
      <c r="A16" s="196" t="s">
        <v>326</v>
      </c>
      <c r="B16" s="474" t="s">
        <v>327</v>
      </c>
      <c r="C16" s="429"/>
      <c r="D16" s="430"/>
      <c r="E16" s="428"/>
      <c r="F16" s="428"/>
      <c r="G16" s="326"/>
      <c r="H16" s="428"/>
      <c r="I16" s="326"/>
      <c r="J16" s="428"/>
      <c r="K16" s="326"/>
      <c r="L16" s="592">
        <f t="shared" si="0"/>
        <v>0</v>
      </c>
      <c r="M16" s="593">
        <f t="shared" si="1"/>
        <v>0</v>
      </c>
    </row>
    <row r="17" spans="1:13" ht="12.75" customHeight="1">
      <c r="A17" s="196" t="s">
        <v>328</v>
      </c>
      <c r="B17" s="474" t="s">
        <v>329</v>
      </c>
      <c r="C17" s="429"/>
      <c r="D17" s="430"/>
      <c r="E17" s="428"/>
      <c r="F17" s="428"/>
      <c r="G17" s="326"/>
      <c r="H17" s="428"/>
      <c r="I17" s="326"/>
      <c r="J17" s="428"/>
      <c r="K17" s="326"/>
      <c r="L17" s="592">
        <f t="shared" si="0"/>
        <v>0</v>
      </c>
      <c r="M17" s="593">
        <f t="shared" si="1"/>
        <v>0</v>
      </c>
    </row>
    <row r="18" spans="1:13" ht="12.75" customHeight="1">
      <c r="A18" s="196" t="s">
        <v>330</v>
      </c>
      <c r="B18" s="474" t="s">
        <v>331</v>
      </c>
      <c r="C18" s="429"/>
      <c r="D18" s="430"/>
      <c r="E18" s="428"/>
      <c r="F18" s="428"/>
      <c r="G18" s="326"/>
      <c r="H18" s="428"/>
      <c r="I18" s="326"/>
      <c r="J18" s="428"/>
      <c r="K18" s="326"/>
      <c r="L18" s="592">
        <f t="shared" si="0"/>
        <v>0</v>
      </c>
      <c r="M18" s="593">
        <f t="shared" si="1"/>
        <v>0</v>
      </c>
    </row>
    <row r="19" spans="1:13" ht="12.75" customHeight="1">
      <c r="A19" s="196" t="s">
        <v>332</v>
      </c>
      <c r="B19" s="474" t="s">
        <v>333</v>
      </c>
      <c r="C19" s="429"/>
      <c r="D19" s="431"/>
      <c r="E19" s="428"/>
      <c r="F19" s="428"/>
      <c r="G19" s="326"/>
      <c r="H19" s="428"/>
      <c r="I19" s="326"/>
      <c r="J19" s="428"/>
      <c r="K19" s="331"/>
      <c r="L19" s="592">
        <f t="shared" si="0"/>
        <v>0</v>
      </c>
      <c r="M19" s="593">
        <f t="shared" si="1"/>
        <v>0</v>
      </c>
    </row>
    <row r="20" spans="1:13" ht="12.75" customHeight="1">
      <c r="A20" s="196" t="s">
        <v>334</v>
      </c>
      <c r="B20" s="474" t="s">
        <v>335</v>
      </c>
      <c r="C20" s="429"/>
      <c r="D20" s="430"/>
      <c r="E20" s="428"/>
      <c r="F20" s="428"/>
      <c r="G20" s="326"/>
      <c r="H20" s="428"/>
      <c r="I20" s="326"/>
      <c r="J20" s="428"/>
      <c r="K20" s="326"/>
      <c r="L20" s="592">
        <f t="shared" si="0"/>
        <v>0</v>
      </c>
      <c r="M20" s="593">
        <f t="shared" si="1"/>
        <v>0</v>
      </c>
    </row>
    <row r="21" spans="1:13" ht="12.75" customHeight="1">
      <c r="A21" s="196" t="s">
        <v>336</v>
      </c>
      <c r="B21" s="475" t="s">
        <v>337</v>
      </c>
      <c r="C21" s="429"/>
      <c r="D21" s="430"/>
      <c r="E21" s="428"/>
      <c r="F21" s="428"/>
      <c r="G21" s="326"/>
      <c r="H21" s="428"/>
      <c r="I21" s="326"/>
      <c r="J21" s="428"/>
      <c r="K21" s="326"/>
      <c r="L21" s="592">
        <f t="shared" si="0"/>
        <v>0</v>
      </c>
      <c r="M21" s="593">
        <f t="shared" si="1"/>
        <v>0</v>
      </c>
    </row>
    <row r="22" spans="1:13" ht="12.75" customHeight="1">
      <c r="A22" s="196" t="s">
        <v>338</v>
      </c>
      <c r="B22" s="475" t="s">
        <v>339</v>
      </c>
      <c r="C22" s="429"/>
      <c r="D22" s="430"/>
      <c r="E22" s="428"/>
      <c r="F22" s="428"/>
      <c r="G22" s="326"/>
      <c r="H22" s="428"/>
      <c r="I22" s="326"/>
      <c r="J22" s="428"/>
      <c r="K22" s="326"/>
      <c r="L22" s="592">
        <f t="shared" si="0"/>
        <v>0</v>
      </c>
      <c r="M22" s="593">
        <f t="shared" si="1"/>
        <v>0</v>
      </c>
    </row>
    <row r="23" spans="1:13" ht="12.75" customHeight="1">
      <c r="A23" s="196" t="s">
        <v>340</v>
      </c>
      <c r="B23" s="475" t="s">
        <v>341</v>
      </c>
      <c r="C23" s="429"/>
      <c r="D23" s="430"/>
      <c r="E23" s="428"/>
      <c r="F23" s="428"/>
      <c r="G23" s="326"/>
      <c r="H23" s="428"/>
      <c r="I23" s="326"/>
      <c r="J23" s="428"/>
      <c r="K23" s="326"/>
      <c r="L23" s="592">
        <f t="shared" si="0"/>
        <v>0</v>
      </c>
      <c r="M23" s="593">
        <f t="shared" si="1"/>
        <v>0</v>
      </c>
    </row>
    <row r="24" spans="1:13" ht="12.75" customHeight="1">
      <c r="A24" s="196" t="s">
        <v>342</v>
      </c>
      <c r="B24" s="475" t="s">
        <v>343</v>
      </c>
      <c r="C24" s="429"/>
      <c r="D24" s="430"/>
      <c r="E24" s="428"/>
      <c r="F24" s="428"/>
      <c r="G24" s="326"/>
      <c r="H24" s="428"/>
      <c r="I24" s="326"/>
      <c r="J24" s="428"/>
      <c r="K24" s="326"/>
      <c r="L24" s="592">
        <f t="shared" si="0"/>
        <v>0</v>
      </c>
      <c r="M24" s="593">
        <f t="shared" si="1"/>
        <v>0</v>
      </c>
    </row>
    <row r="25" spans="1:13" ht="12.75" customHeight="1">
      <c r="A25" s="196" t="s">
        <v>344</v>
      </c>
      <c r="B25" s="474" t="s">
        <v>345</v>
      </c>
      <c r="C25" s="429"/>
      <c r="D25" s="430"/>
      <c r="E25" s="428"/>
      <c r="F25" s="428"/>
      <c r="G25" s="326"/>
      <c r="H25" s="428"/>
      <c r="I25" s="326"/>
      <c r="J25" s="428"/>
      <c r="K25" s="326"/>
      <c r="L25" s="592">
        <f t="shared" si="0"/>
        <v>0</v>
      </c>
      <c r="M25" s="593">
        <f t="shared" si="1"/>
        <v>0</v>
      </c>
    </row>
    <row r="26" spans="1:13" ht="12.75" customHeight="1">
      <c r="A26" s="196" t="s">
        <v>346</v>
      </c>
      <c r="B26" s="474" t="s">
        <v>347</v>
      </c>
      <c r="C26" s="429"/>
      <c r="D26" s="430"/>
      <c r="E26" s="428"/>
      <c r="F26" s="428"/>
      <c r="G26" s="326"/>
      <c r="H26" s="428"/>
      <c r="I26" s="326"/>
      <c r="J26" s="428"/>
      <c r="K26" s="326"/>
      <c r="L26" s="592">
        <f t="shared" si="0"/>
        <v>0</v>
      </c>
      <c r="M26" s="593">
        <f t="shared" si="1"/>
        <v>0</v>
      </c>
    </row>
    <row r="27" spans="1:13" ht="12.75" customHeight="1">
      <c r="A27" s="196" t="s">
        <v>348</v>
      </c>
      <c r="B27" s="474" t="s">
        <v>349</v>
      </c>
      <c r="C27" s="429"/>
      <c r="D27" s="430"/>
      <c r="E27" s="428"/>
      <c r="F27" s="428"/>
      <c r="G27" s="326"/>
      <c r="H27" s="428"/>
      <c r="I27" s="326"/>
      <c r="J27" s="428"/>
      <c r="K27" s="326"/>
      <c r="L27" s="592">
        <f t="shared" si="0"/>
        <v>0</v>
      </c>
      <c r="M27" s="593">
        <f t="shared" si="1"/>
        <v>0</v>
      </c>
    </row>
    <row r="28" spans="1:13" ht="12.75" customHeight="1">
      <c r="A28" s="196" t="s">
        <v>350</v>
      </c>
      <c r="B28" s="475" t="s">
        <v>351</v>
      </c>
      <c r="C28" s="429"/>
      <c r="D28" s="430"/>
      <c r="E28" s="428"/>
      <c r="F28" s="428"/>
      <c r="G28" s="326"/>
      <c r="H28" s="428"/>
      <c r="I28" s="326"/>
      <c r="J28" s="428"/>
      <c r="K28" s="326"/>
      <c r="L28" s="592">
        <f t="shared" si="0"/>
        <v>0</v>
      </c>
      <c r="M28" s="593">
        <f t="shared" si="1"/>
        <v>0</v>
      </c>
    </row>
    <row r="29" spans="1:13" ht="12.75" customHeight="1">
      <c r="A29" s="196" t="s">
        <v>352</v>
      </c>
      <c r="B29" s="475" t="s">
        <v>353</v>
      </c>
      <c r="C29" s="429"/>
      <c r="D29" s="430"/>
      <c r="E29" s="428"/>
      <c r="F29" s="428"/>
      <c r="G29" s="326"/>
      <c r="H29" s="428"/>
      <c r="I29" s="326"/>
      <c r="J29" s="428"/>
      <c r="K29" s="326"/>
      <c r="L29" s="592">
        <f t="shared" si="0"/>
        <v>0</v>
      </c>
      <c r="M29" s="593">
        <f t="shared" si="1"/>
        <v>0</v>
      </c>
    </row>
    <row r="30" spans="1:13" ht="12.75" customHeight="1">
      <c r="A30" s="196" t="s">
        <v>354</v>
      </c>
      <c r="B30" s="474" t="s">
        <v>355</v>
      </c>
      <c r="C30" s="429"/>
      <c r="D30" s="430"/>
      <c r="E30" s="428"/>
      <c r="F30" s="428"/>
      <c r="G30" s="326"/>
      <c r="H30" s="428"/>
      <c r="I30" s="326"/>
      <c r="J30" s="428"/>
      <c r="K30" s="326"/>
      <c r="L30" s="592">
        <f t="shared" si="0"/>
        <v>0</v>
      </c>
      <c r="M30" s="593">
        <f t="shared" si="1"/>
        <v>0</v>
      </c>
    </row>
    <row r="31" spans="1:13" ht="12.75" customHeight="1">
      <c r="A31" s="196" t="s">
        <v>356</v>
      </c>
      <c r="B31" s="474" t="s">
        <v>357</v>
      </c>
      <c r="C31" s="429"/>
      <c r="D31" s="430"/>
      <c r="E31" s="428"/>
      <c r="F31" s="428"/>
      <c r="G31" s="326"/>
      <c r="H31" s="428"/>
      <c r="I31" s="326"/>
      <c r="J31" s="428"/>
      <c r="K31" s="326"/>
      <c r="L31" s="592">
        <f t="shared" si="0"/>
        <v>0</v>
      </c>
      <c r="M31" s="593">
        <f t="shared" si="1"/>
        <v>0</v>
      </c>
    </row>
    <row r="32" spans="1:13" ht="12.75" customHeight="1">
      <c r="A32" s="196" t="s">
        <v>358</v>
      </c>
      <c r="B32" s="474" t="s">
        <v>359</v>
      </c>
      <c r="C32" s="429"/>
      <c r="D32" s="430"/>
      <c r="E32" s="428"/>
      <c r="F32" s="428"/>
      <c r="G32" s="326"/>
      <c r="H32" s="428"/>
      <c r="I32" s="326"/>
      <c r="J32" s="428"/>
      <c r="K32" s="326"/>
      <c r="L32" s="592">
        <f t="shared" si="0"/>
        <v>0</v>
      </c>
      <c r="M32" s="593">
        <f t="shared" si="1"/>
        <v>0</v>
      </c>
    </row>
    <row r="33" spans="1:13" ht="12.75" customHeight="1">
      <c r="A33" s="196" t="s">
        <v>360</v>
      </c>
      <c r="B33" s="474" t="s">
        <v>361</v>
      </c>
      <c r="C33" s="429"/>
      <c r="D33" s="430"/>
      <c r="E33" s="428"/>
      <c r="F33" s="428"/>
      <c r="G33" s="326"/>
      <c r="H33" s="428"/>
      <c r="I33" s="326"/>
      <c r="J33" s="428"/>
      <c r="K33" s="326"/>
      <c r="L33" s="592">
        <f t="shared" si="0"/>
        <v>0</v>
      </c>
      <c r="M33" s="593">
        <f t="shared" si="1"/>
        <v>0</v>
      </c>
    </row>
    <row r="34" spans="1:13" ht="12.75" customHeight="1">
      <c r="A34" s="196" t="s">
        <v>362</v>
      </c>
      <c r="B34" s="474" t="s">
        <v>363</v>
      </c>
      <c r="C34" s="429"/>
      <c r="D34" s="430"/>
      <c r="E34" s="428"/>
      <c r="F34" s="428"/>
      <c r="G34" s="326"/>
      <c r="H34" s="428"/>
      <c r="I34" s="326"/>
      <c r="J34" s="428"/>
      <c r="K34" s="326"/>
      <c r="L34" s="592">
        <f t="shared" si="0"/>
        <v>0</v>
      </c>
      <c r="M34" s="593">
        <f t="shared" si="1"/>
        <v>0</v>
      </c>
    </row>
    <row r="35" spans="1:13" ht="12.75" customHeight="1">
      <c r="A35" s="196" t="s">
        <v>364</v>
      </c>
      <c r="B35" s="475" t="s">
        <v>365</v>
      </c>
      <c r="C35" s="429"/>
      <c r="D35" s="430"/>
      <c r="E35" s="428"/>
      <c r="F35" s="428"/>
      <c r="G35" s="326"/>
      <c r="H35" s="428"/>
      <c r="I35" s="326"/>
      <c r="J35" s="428"/>
      <c r="K35" s="326"/>
      <c r="L35" s="592">
        <f t="shared" si="0"/>
        <v>0</v>
      </c>
      <c r="M35" s="593">
        <f t="shared" si="1"/>
        <v>0</v>
      </c>
    </row>
    <row r="36" spans="1:13" ht="12.75" customHeight="1">
      <c r="A36" s="196" t="s">
        <v>366</v>
      </c>
      <c r="B36" s="475" t="s">
        <v>367</v>
      </c>
      <c r="C36" s="429"/>
      <c r="D36" s="430"/>
      <c r="E36" s="428"/>
      <c r="F36" s="428"/>
      <c r="G36" s="326"/>
      <c r="H36" s="428"/>
      <c r="I36" s="326"/>
      <c r="J36" s="428"/>
      <c r="K36" s="326"/>
      <c r="L36" s="592">
        <f t="shared" si="0"/>
        <v>0</v>
      </c>
      <c r="M36" s="593">
        <f t="shared" si="1"/>
        <v>0</v>
      </c>
    </row>
    <row r="37" spans="1:13" ht="12.75" customHeight="1">
      <c r="A37" s="196" t="s">
        <v>368</v>
      </c>
      <c r="B37" s="474" t="s">
        <v>369</v>
      </c>
      <c r="C37" s="429"/>
      <c r="D37" s="430"/>
      <c r="E37" s="428"/>
      <c r="F37" s="428"/>
      <c r="G37" s="326"/>
      <c r="H37" s="428"/>
      <c r="I37" s="326"/>
      <c r="J37" s="428"/>
      <c r="K37" s="326"/>
      <c r="L37" s="592">
        <f t="shared" si="0"/>
        <v>0</v>
      </c>
      <c r="M37" s="593">
        <f t="shared" si="1"/>
        <v>0</v>
      </c>
    </row>
    <row r="38" spans="1:13" ht="12.75" customHeight="1">
      <c r="A38" s="196" t="s">
        <v>370</v>
      </c>
      <c r="B38" s="474" t="s">
        <v>371</v>
      </c>
      <c r="C38" s="429"/>
      <c r="D38" s="430"/>
      <c r="E38" s="428"/>
      <c r="F38" s="428"/>
      <c r="G38" s="326"/>
      <c r="H38" s="428"/>
      <c r="I38" s="326"/>
      <c r="J38" s="428"/>
      <c r="K38" s="326"/>
      <c r="L38" s="592">
        <f t="shared" si="0"/>
        <v>0</v>
      </c>
      <c r="M38" s="593">
        <f t="shared" si="1"/>
        <v>0</v>
      </c>
    </row>
    <row r="39" spans="1:13" ht="12.75" customHeight="1">
      <c r="A39" s="196" t="s">
        <v>372</v>
      </c>
      <c r="B39" s="474" t="s">
        <v>373</v>
      </c>
      <c r="C39" s="429"/>
      <c r="D39" s="430"/>
      <c r="E39" s="428"/>
      <c r="F39" s="428"/>
      <c r="G39" s="326"/>
      <c r="H39" s="428"/>
      <c r="I39" s="326"/>
      <c r="J39" s="428"/>
      <c r="K39" s="326"/>
      <c r="L39" s="592">
        <f t="shared" si="0"/>
        <v>0</v>
      </c>
      <c r="M39" s="593">
        <f t="shared" si="1"/>
        <v>0</v>
      </c>
    </row>
    <row r="40" spans="1:13" ht="12.75" customHeight="1">
      <c r="A40" s="196" t="s">
        <v>374</v>
      </c>
      <c r="B40" s="474" t="s">
        <v>375</v>
      </c>
      <c r="C40" s="429"/>
      <c r="D40" s="430"/>
      <c r="E40" s="428"/>
      <c r="F40" s="428"/>
      <c r="G40" s="326"/>
      <c r="H40" s="428"/>
      <c r="I40" s="326"/>
      <c r="J40" s="428"/>
      <c r="K40" s="326"/>
      <c r="L40" s="592">
        <f t="shared" si="0"/>
        <v>0</v>
      </c>
      <c r="M40" s="593">
        <f t="shared" si="1"/>
        <v>0</v>
      </c>
    </row>
    <row r="41" spans="1:13" ht="12.75" customHeight="1">
      <c r="A41" s="196" t="s">
        <v>376</v>
      </c>
      <c r="B41" s="474" t="s">
        <v>377</v>
      </c>
      <c r="C41" s="429"/>
      <c r="D41" s="430"/>
      <c r="E41" s="428"/>
      <c r="F41" s="428"/>
      <c r="G41" s="326"/>
      <c r="H41" s="428"/>
      <c r="I41" s="326"/>
      <c r="J41" s="428"/>
      <c r="K41" s="326"/>
      <c r="L41" s="592">
        <f t="shared" si="0"/>
        <v>0</v>
      </c>
      <c r="M41" s="593">
        <f t="shared" si="1"/>
        <v>0</v>
      </c>
    </row>
    <row r="42" spans="1:13" ht="12.75" customHeight="1">
      <c r="A42" s="196" t="s">
        <v>378</v>
      </c>
      <c r="B42" s="474" t="s">
        <v>379</v>
      </c>
      <c r="C42" s="429"/>
      <c r="D42" s="430"/>
      <c r="E42" s="428"/>
      <c r="F42" s="428"/>
      <c r="G42" s="326"/>
      <c r="H42" s="428"/>
      <c r="I42" s="326"/>
      <c r="J42" s="428"/>
      <c r="K42" s="326"/>
      <c r="L42" s="592">
        <f t="shared" si="0"/>
        <v>0</v>
      </c>
      <c r="M42" s="593">
        <f t="shared" si="1"/>
        <v>0</v>
      </c>
    </row>
    <row r="43" spans="1:13" ht="12.75" customHeight="1">
      <c r="A43" s="196" t="s">
        <v>380</v>
      </c>
      <c r="B43" s="474" t="s">
        <v>381</v>
      </c>
      <c r="C43" s="429"/>
      <c r="D43" s="430"/>
      <c r="E43" s="428"/>
      <c r="F43" s="428"/>
      <c r="G43" s="326"/>
      <c r="H43" s="428"/>
      <c r="I43" s="326"/>
      <c r="J43" s="428"/>
      <c r="K43" s="326"/>
      <c r="L43" s="592">
        <f t="shared" si="0"/>
        <v>0</v>
      </c>
      <c r="M43" s="593">
        <f t="shared" si="1"/>
        <v>0</v>
      </c>
    </row>
    <row r="44" spans="1:13" ht="12.75" customHeight="1">
      <c r="A44" s="196" t="s">
        <v>382</v>
      </c>
      <c r="B44" s="474" t="s">
        <v>383</v>
      </c>
      <c r="C44" s="429"/>
      <c r="D44" s="430"/>
      <c r="E44" s="428"/>
      <c r="F44" s="428"/>
      <c r="G44" s="326"/>
      <c r="H44" s="428"/>
      <c r="I44" s="326"/>
      <c r="J44" s="428"/>
      <c r="K44" s="326"/>
      <c r="L44" s="592">
        <f t="shared" si="0"/>
        <v>0</v>
      </c>
      <c r="M44" s="593">
        <f t="shared" si="1"/>
        <v>0</v>
      </c>
    </row>
    <row r="45" spans="1:13" ht="12.75" customHeight="1">
      <c r="A45" s="196" t="s">
        <v>384</v>
      </c>
      <c r="B45" s="474" t="s">
        <v>385</v>
      </c>
      <c r="C45" s="429"/>
      <c r="D45" s="430"/>
      <c r="E45" s="428"/>
      <c r="F45" s="428"/>
      <c r="G45" s="326"/>
      <c r="H45" s="428"/>
      <c r="I45" s="326"/>
      <c r="J45" s="428"/>
      <c r="K45" s="326"/>
      <c r="L45" s="592">
        <f t="shared" si="0"/>
        <v>0</v>
      </c>
      <c r="M45" s="593">
        <f t="shared" si="1"/>
        <v>0</v>
      </c>
    </row>
    <row r="46" spans="1:13" ht="12.75" customHeight="1">
      <c r="A46" s="196" t="s">
        <v>386</v>
      </c>
      <c r="B46" s="474" t="s">
        <v>387</v>
      </c>
      <c r="C46" s="429"/>
      <c r="D46" s="430"/>
      <c r="E46" s="428"/>
      <c r="F46" s="428"/>
      <c r="G46" s="326"/>
      <c r="H46" s="428"/>
      <c r="I46" s="326"/>
      <c r="J46" s="428"/>
      <c r="K46" s="326"/>
      <c r="L46" s="592">
        <f t="shared" si="0"/>
        <v>0</v>
      </c>
      <c r="M46" s="593">
        <f t="shared" si="1"/>
        <v>0</v>
      </c>
    </row>
    <row r="47" spans="1:13" ht="12.75" customHeight="1">
      <c r="A47" s="196" t="s">
        <v>388</v>
      </c>
      <c r="B47" s="474" t="s">
        <v>389</v>
      </c>
      <c r="C47" s="429"/>
      <c r="D47" s="430"/>
      <c r="E47" s="428"/>
      <c r="F47" s="428"/>
      <c r="G47" s="326"/>
      <c r="H47" s="428"/>
      <c r="I47" s="326"/>
      <c r="J47" s="428"/>
      <c r="K47" s="326"/>
      <c r="L47" s="592">
        <f t="shared" si="0"/>
        <v>0</v>
      </c>
      <c r="M47" s="593">
        <f t="shared" si="1"/>
        <v>0</v>
      </c>
    </row>
    <row r="48" spans="1:13" ht="12.75" customHeight="1">
      <c r="A48" s="196" t="s">
        <v>390</v>
      </c>
      <c r="B48" s="474" t="s">
        <v>391</v>
      </c>
      <c r="C48" s="429"/>
      <c r="D48" s="430"/>
      <c r="E48" s="428"/>
      <c r="F48" s="428"/>
      <c r="G48" s="326"/>
      <c r="H48" s="428"/>
      <c r="I48" s="326"/>
      <c r="J48" s="428"/>
      <c r="K48" s="326"/>
      <c r="L48" s="592">
        <f t="shared" si="0"/>
        <v>0</v>
      </c>
      <c r="M48" s="593">
        <f t="shared" si="1"/>
        <v>0</v>
      </c>
    </row>
    <row r="49" spans="1:13" ht="12.75" customHeight="1">
      <c r="A49" s="196" t="s">
        <v>392</v>
      </c>
      <c r="B49" s="474" t="s">
        <v>393</v>
      </c>
      <c r="C49" s="429"/>
      <c r="D49" s="430"/>
      <c r="E49" s="428"/>
      <c r="F49" s="428"/>
      <c r="G49" s="326"/>
      <c r="H49" s="428"/>
      <c r="I49" s="326"/>
      <c r="J49" s="428"/>
      <c r="K49" s="326"/>
      <c r="L49" s="592">
        <f t="shared" si="0"/>
        <v>0</v>
      </c>
      <c r="M49" s="593">
        <f t="shared" si="1"/>
        <v>0</v>
      </c>
    </row>
    <row r="50" spans="1:13" ht="12.75" customHeight="1">
      <c r="A50" s="196" t="s">
        <v>394</v>
      </c>
      <c r="B50" s="474" t="s">
        <v>395</v>
      </c>
      <c r="C50" s="429"/>
      <c r="D50" s="430"/>
      <c r="E50" s="428"/>
      <c r="F50" s="428"/>
      <c r="G50" s="326"/>
      <c r="H50" s="428"/>
      <c r="I50" s="326"/>
      <c r="J50" s="428"/>
      <c r="K50" s="326"/>
      <c r="L50" s="592">
        <f t="shared" si="0"/>
        <v>0</v>
      </c>
      <c r="M50" s="593">
        <f t="shared" si="1"/>
        <v>0</v>
      </c>
    </row>
    <row r="51" spans="1:13" ht="12.75" customHeight="1">
      <c r="A51" s="196" t="s">
        <v>396</v>
      </c>
      <c r="B51" s="474" t="s">
        <v>397</v>
      </c>
      <c r="C51" s="429"/>
      <c r="D51" s="430"/>
      <c r="E51" s="428"/>
      <c r="F51" s="428"/>
      <c r="G51" s="326"/>
      <c r="H51" s="428"/>
      <c r="I51" s="326"/>
      <c r="J51" s="428"/>
      <c r="K51" s="326"/>
      <c r="L51" s="592">
        <f t="shared" si="0"/>
        <v>0</v>
      </c>
      <c r="M51" s="593">
        <f t="shared" si="1"/>
        <v>0</v>
      </c>
    </row>
    <row r="52" spans="1:13" ht="12.75" customHeight="1">
      <c r="A52" s="196" t="s">
        <v>398</v>
      </c>
      <c r="B52" s="474" t="s">
        <v>399</v>
      </c>
      <c r="C52" s="429"/>
      <c r="D52" s="430"/>
      <c r="E52" s="428"/>
      <c r="F52" s="428"/>
      <c r="G52" s="326"/>
      <c r="H52" s="428"/>
      <c r="I52" s="326"/>
      <c r="J52" s="428"/>
      <c r="K52" s="326"/>
      <c r="L52" s="592">
        <f t="shared" si="0"/>
        <v>0</v>
      </c>
      <c r="M52" s="593">
        <f t="shared" si="1"/>
        <v>0</v>
      </c>
    </row>
    <row r="53" spans="1:13" ht="12.75" customHeight="1">
      <c r="A53" s="196" t="s">
        <v>400</v>
      </c>
      <c r="B53" s="474" t="s">
        <v>401</v>
      </c>
      <c r="C53" s="429"/>
      <c r="D53" s="430"/>
      <c r="E53" s="428"/>
      <c r="F53" s="428"/>
      <c r="G53" s="326"/>
      <c r="H53" s="428"/>
      <c r="I53" s="326"/>
      <c r="J53" s="428"/>
      <c r="K53" s="326"/>
      <c r="L53" s="592">
        <f t="shared" si="0"/>
        <v>0</v>
      </c>
      <c r="M53" s="593">
        <f t="shared" si="1"/>
        <v>0</v>
      </c>
    </row>
    <row r="54" spans="1:13" ht="12.75" customHeight="1">
      <c r="A54" s="196" t="s">
        <v>402</v>
      </c>
      <c r="B54" s="474" t="s">
        <v>403</v>
      </c>
      <c r="C54" s="429"/>
      <c r="D54" s="430"/>
      <c r="E54" s="428"/>
      <c r="F54" s="428"/>
      <c r="G54" s="326"/>
      <c r="H54" s="428"/>
      <c r="I54" s="326"/>
      <c r="J54" s="428"/>
      <c r="K54" s="326"/>
      <c r="L54" s="592">
        <f t="shared" si="0"/>
        <v>0</v>
      </c>
      <c r="M54" s="593">
        <f t="shared" si="1"/>
        <v>0</v>
      </c>
    </row>
    <row r="55" spans="1:13" ht="12.75" customHeight="1">
      <c r="A55" s="196" t="s">
        <v>404</v>
      </c>
      <c r="B55" s="474" t="s">
        <v>405</v>
      </c>
      <c r="C55" s="429"/>
      <c r="D55" s="430"/>
      <c r="E55" s="428"/>
      <c r="F55" s="428"/>
      <c r="G55" s="326"/>
      <c r="H55" s="428"/>
      <c r="I55" s="326"/>
      <c r="J55" s="428"/>
      <c r="K55" s="326"/>
      <c r="L55" s="592">
        <f t="shared" si="0"/>
        <v>0</v>
      </c>
      <c r="M55" s="593">
        <f t="shared" si="1"/>
        <v>0</v>
      </c>
    </row>
    <row r="56" spans="1:13" ht="12.75" customHeight="1">
      <c r="A56" s="196" t="s">
        <v>406</v>
      </c>
      <c r="B56" s="474" t="s">
        <v>407</v>
      </c>
      <c r="C56" s="429"/>
      <c r="D56" s="430"/>
      <c r="E56" s="428"/>
      <c r="F56" s="428"/>
      <c r="G56" s="326"/>
      <c r="H56" s="428"/>
      <c r="I56" s="326"/>
      <c r="J56" s="428"/>
      <c r="K56" s="326"/>
      <c r="L56" s="592">
        <f t="shared" si="0"/>
        <v>0</v>
      </c>
      <c r="M56" s="593">
        <f t="shared" si="1"/>
        <v>0</v>
      </c>
    </row>
    <row r="57" spans="1:13" ht="12.75" customHeight="1">
      <c r="A57" s="196" t="s">
        <v>408</v>
      </c>
      <c r="B57" s="474" t="s">
        <v>409</v>
      </c>
      <c r="C57" s="429"/>
      <c r="D57" s="430"/>
      <c r="E57" s="428"/>
      <c r="F57" s="428"/>
      <c r="G57" s="326"/>
      <c r="H57" s="428"/>
      <c r="I57" s="326"/>
      <c r="J57" s="428"/>
      <c r="K57" s="326"/>
      <c r="L57" s="592">
        <f t="shared" si="0"/>
        <v>0</v>
      </c>
      <c r="M57" s="593">
        <f t="shared" si="1"/>
        <v>0</v>
      </c>
    </row>
    <row r="58" spans="1:13" ht="12.75" customHeight="1">
      <c r="A58" s="196" t="s">
        <v>410</v>
      </c>
      <c r="B58" s="475" t="s">
        <v>411</v>
      </c>
      <c r="C58" s="429"/>
      <c r="D58" s="430"/>
      <c r="E58" s="428"/>
      <c r="F58" s="428"/>
      <c r="G58" s="326"/>
      <c r="H58" s="428"/>
      <c r="I58" s="326"/>
      <c r="J58" s="428"/>
      <c r="K58" s="326"/>
      <c r="L58" s="592">
        <f t="shared" si="0"/>
        <v>0</v>
      </c>
      <c r="M58" s="593">
        <f t="shared" si="1"/>
        <v>0</v>
      </c>
    </row>
    <row r="59" spans="1:13" ht="12.75" customHeight="1">
      <c r="A59" s="196" t="s">
        <v>412</v>
      </c>
      <c r="B59" s="475" t="s">
        <v>413</v>
      </c>
      <c r="C59" s="429"/>
      <c r="D59" s="430"/>
      <c r="E59" s="428"/>
      <c r="F59" s="428"/>
      <c r="G59" s="326"/>
      <c r="H59" s="428"/>
      <c r="I59" s="326"/>
      <c r="J59" s="428"/>
      <c r="K59" s="326"/>
      <c r="L59" s="592">
        <f t="shared" si="0"/>
        <v>0</v>
      </c>
      <c r="M59" s="593">
        <f t="shared" si="1"/>
        <v>0</v>
      </c>
    </row>
    <row r="60" spans="1:13" ht="12.75" customHeight="1">
      <c r="A60" s="196" t="s">
        <v>414</v>
      </c>
      <c r="B60" s="474" t="s">
        <v>415</v>
      </c>
      <c r="C60" s="429"/>
      <c r="D60" s="430"/>
      <c r="E60" s="428"/>
      <c r="F60" s="428"/>
      <c r="G60" s="326"/>
      <c r="H60" s="428"/>
      <c r="I60" s="326"/>
      <c r="J60" s="428"/>
      <c r="K60" s="326"/>
      <c r="L60" s="592">
        <f t="shared" si="0"/>
        <v>0</v>
      </c>
      <c r="M60" s="593">
        <f t="shared" si="1"/>
        <v>0</v>
      </c>
    </row>
    <row r="61" spans="1:13" ht="12.75" customHeight="1">
      <c r="A61" s="196" t="s">
        <v>416</v>
      </c>
      <c r="B61" s="474" t="s">
        <v>417</v>
      </c>
      <c r="C61" s="429"/>
      <c r="D61" s="430"/>
      <c r="E61" s="428"/>
      <c r="F61" s="428"/>
      <c r="G61" s="326"/>
      <c r="H61" s="428"/>
      <c r="I61" s="326"/>
      <c r="J61" s="428"/>
      <c r="K61" s="326"/>
      <c r="L61" s="592">
        <f t="shared" si="0"/>
        <v>0</v>
      </c>
      <c r="M61" s="593">
        <f t="shared" si="1"/>
        <v>0</v>
      </c>
    </row>
    <row r="62" spans="1:13" ht="12.75" customHeight="1">
      <c r="A62" s="196" t="s">
        <v>418</v>
      </c>
      <c r="B62" s="476" t="s">
        <v>419</v>
      </c>
      <c r="C62" s="429"/>
      <c r="D62" s="430"/>
      <c r="E62" s="428"/>
      <c r="F62" s="428"/>
      <c r="G62" s="326"/>
      <c r="H62" s="428"/>
      <c r="I62" s="326"/>
      <c r="J62" s="428"/>
      <c r="K62" s="326"/>
      <c r="L62" s="592">
        <f t="shared" si="0"/>
        <v>0</v>
      </c>
      <c r="M62" s="593">
        <f t="shared" si="1"/>
        <v>0</v>
      </c>
    </row>
    <row r="63" spans="1:13" ht="12.75" customHeight="1">
      <c r="A63" s="196" t="s">
        <v>420</v>
      </c>
      <c r="B63" s="476" t="s">
        <v>421</v>
      </c>
      <c r="C63" s="429"/>
      <c r="D63" s="430"/>
      <c r="E63" s="428"/>
      <c r="F63" s="428"/>
      <c r="G63" s="326"/>
      <c r="H63" s="428"/>
      <c r="I63" s="326"/>
      <c r="J63" s="428"/>
      <c r="K63" s="326"/>
      <c r="L63" s="592">
        <f t="shared" si="0"/>
        <v>0</v>
      </c>
      <c r="M63" s="593">
        <f t="shared" si="1"/>
        <v>0</v>
      </c>
    </row>
    <row r="64" spans="1:13" ht="12.75" customHeight="1">
      <c r="A64" s="196" t="s">
        <v>422</v>
      </c>
      <c r="B64" s="476" t="s">
        <v>423</v>
      </c>
      <c r="C64" s="429"/>
      <c r="D64" s="430"/>
      <c r="E64" s="428"/>
      <c r="F64" s="428"/>
      <c r="G64" s="326"/>
      <c r="H64" s="428"/>
      <c r="I64" s="326"/>
      <c r="J64" s="428"/>
      <c r="K64" s="326"/>
      <c r="L64" s="592">
        <f t="shared" si="0"/>
        <v>0</v>
      </c>
      <c r="M64" s="593">
        <f t="shared" si="1"/>
        <v>0</v>
      </c>
    </row>
    <row r="65" spans="1:13" ht="12.75" customHeight="1">
      <c r="A65" s="196" t="s">
        <v>424</v>
      </c>
      <c r="B65" s="477" t="s">
        <v>425</v>
      </c>
      <c r="C65" s="429"/>
      <c r="D65" s="430"/>
      <c r="E65" s="428"/>
      <c r="F65" s="428"/>
      <c r="G65" s="326"/>
      <c r="H65" s="428"/>
      <c r="I65" s="326"/>
      <c r="J65" s="428"/>
      <c r="K65" s="326"/>
      <c r="L65" s="592">
        <f t="shared" si="0"/>
        <v>0</v>
      </c>
      <c r="M65" s="593">
        <f t="shared" si="1"/>
        <v>0</v>
      </c>
    </row>
    <row r="66" spans="1:13" ht="12.75" customHeight="1">
      <c r="A66" s="196" t="s">
        <v>426</v>
      </c>
      <c r="B66" s="477" t="s">
        <v>427</v>
      </c>
      <c r="C66" s="432"/>
      <c r="D66" s="433"/>
      <c r="E66" s="428"/>
      <c r="F66" s="434"/>
      <c r="G66" s="435"/>
      <c r="H66" s="434"/>
      <c r="I66" s="435"/>
      <c r="J66" s="434"/>
      <c r="K66" s="435"/>
      <c r="L66" s="592">
        <f t="shared" si="0"/>
        <v>0</v>
      </c>
      <c r="M66" s="593">
        <f t="shared" si="1"/>
        <v>0</v>
      </c>
    </row>
    <row r="67" spans="1:13" ht="12.75" customHeight="1">
      <c r="A67" s="196" t="s">
        <v>428</v>
      </c>
      <c r="B67" s="476" t="s">
        <v>429</v>
      </c>
      <c r="C67" s="432"/>
      <c r="D67" s="436"/>
      <c r="E67" s="428"/>
      <c r="F67" s="434"/>
      <c r="G67" s="435"/>
      <c r="H67" s="434"/>
      <c r="I67" s="435"/>
      <c r="J67" s="434"/>
      <c r="K67" s="437"/>
      <c r="L67" s="592">
        <f t="shared" si="0"/>
        <v>0</v>
      </c>
      <c r="M67" s="593">
        <f t="shared" si="1"/>
        <v>0</v>
      </c>
    </row>
    <row r="68" spans="1:13" ht="12.75" customHeight="1">
      <c r="A68" s="196" t="s">
        <v>430</v>
      </c>
      <c r="B68" s="476" t="s">
        <v>431</v>
      </c>
      <c r="C68" s="432"/>
      <c r="D68" s="436"/>
      <c r="E68" s="438"/>
      <c r="F68" s="434"/>
      <c r="G68" s="435"/>
      <c r="H68" s="434"/>
      <c r="I68" s="435"/>
      <c r="J68" s="434"/>
      <c r="K68" s="437"/>
      <c r="L68" s="592">
        <f t="shared" si="0"/>
        <v>0</v>
      </c>
      <c r="M68" s="593">
        <f t="shared" si="1"/>
        <v>0</v>
      </c>
    </row>
    <row r="69" spans="1:13" ht="12.75" customHeight="1">
      <c r="A69" s="196" t="s">
        <v>432</v>
      </c>
      <c r="B69" s="476" t="s">
        <v>433</v>
      </c>
      <c r="C69" s="432"/>
      <c r="D69" s="436"/>
      <c r="E69" s="428"/>
      <c r="F69" s="434"/>
      <c r="G69" s="435"/>
      <c r="H69" s="434"/>
      <c r="I69" s="435"/>
      <c r="J69" s="434"/>
      <c r="K69" s="437"/>
      <c r="L69" s="592">
        <f t="shared" si="0"/>
        <v>0</v>
      </c>
      <c r="M69" s="593">
        <f t="shared" si="1"/>
        <v>0</v>
      </c>
    </row>
    <row r="70" spans="1:13" ht="12.75" customHeight="1" thickBot="1">
      <c r="A70" s="196" t="s">
        <v>434</v>
      </c>
      <c r="B70" s="476" t="s">
        <v>435</v>
      </c>
      <c r="C70" s="432"/>
      <c r="D70" s="436"/>
      <c r="E70" s="428"/>
      <c r="F70" s="434"/>
      <c r="G70" s="435"/>
      <c r="H70" s="434"/>
      <c r="I70" s="435"/>
      <c r="J70" s="434"/>
      <c r="K70" s="437"/>
      <c r="L70" s="592">
        <f t="shared" si="0"/>
        <v>0</v>
      </c>
      <c r="M70" s="593">
        <f t="shared" si="1"/>
        <v>0</v>
      </c>
    </row>
    <row r="71" spans="1:13" ht="15.75" customHeight="1" thickBot="1" thickTop="1">
      <c r="A71" s="397" t="s">
        <v>5</v>
      </c>
      <c r="B71" s="16"/>
      <c r="C71" s="594">
        <f aca="true" t="shared" si="2" ref="C71:M71">SUM(C6:C70)</f>
        <v>0</v>
      </c>
      <c r="D71" s="595">
        <f t="shared" si="2"/>
        <v>0</v>
      </c>
      <c r="E71" s="594">
        <f t="shared" si="2"/>
        <v>0</v>
      </c>
      <c r="F71" s="594">
        <f t="shared" si="2"/>
        <v>0</v>
      </c>
      <c r="G71" s="595">
        <f t="shared" si="2"/>
        <v>0</v>
      </c>
      <c r="H71" s="594">
        <f t="shared" si="2"/>
        <v>0</v>
      </c>
      <c r="I71" s="595">
        <f t="shared" si="2"/>
        <v>0</v>
      </c>
      <c r="J71" s="594">
        <f t="shared" si="2"/>
        <v>0</v>
      </c>
      <c r="K71" s="595">
        <f t="shared" si="2"/>
        <v>0</v>
      </c>
      <c r="L71" s="594">
        <f t="shared" si="2"/>
        <v>0</v>
      </c>
      <c r="M71" s="596">
        <f t="shared" si="2"/>
        <v>0</v>
      </c>
    </row>
    <row r="72" ht="18.75" customHeight="1">
      <c r="A72" s="29" t="s">
        <v>129</v>
      </c>
    </row>
    <row r="73" ht="11.25">
      <c r="A73" s="457" t="str">
        <f>"(*) inserire i dati comunicati nella tab.1 (colonna presenti al 31/12/"&amp;M1-1&amp;") della rilevazione dell'anno precedente"</f>
        <v>(*) inserire i dati comunicati nella tab.1 (colonna presenti al 31/12/2006) della rilevazione dell'anno precedente</v>
      </c>
    </row>
    <row r="74" ht="11.25">
      <c r="A74" s="5" t="s">
        <v>99</v>
      </c>
    </row>
  </sheetData>
  <sheetProtection password="EA98" sheet="1" scenarios="1" formatColumns="0" selectLockedCells="1" autoFilter="0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38" bottom="0.44" header="0.41" footer="0.48"/>
  <pageSetup fitToHeight="2" fitToWidth="1" horizontalDpi="300" verticalDpi="300" orientation="landscape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4">
    <pageSetUpPr fitToPage="1"/>
  </sheetPr>
  <dimension ref="A1:R73"/>
  <sheetViews>
    <sheetView showGridLines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55.33203125" style="5" customWidth="1"/>
    <col min="2" max="2" width="11" style="7" customWidth="1"/>
    <col min="3" max="3" width="10.83203125" style="7" customWidth="1"/>
    <col min="4" max="7" width="12.83203125" style="7" customWidth="1"/>
    <col min="8" max="8" width="14.5" style="7" bestFit="1" customWidth="1"/>
    <col min="9" max="9" width="14.33203125" style="7" customWidth="1"/>
    <col min="10" max="10" width="11.83203125" style="7" customWidth="1"/>
    <col min="11" max="11" width="10.83203125" style="7" customWidth="1"/>
    <col min="12" max="15" width="12.83203125" style="7" customWidth="1"/>
    <col min="16" max="16" width="14.5" style="7" bestFit="1" customWidth="1"/>
    <col min="17" max="17" width="13.5" style="7" customWidth="1"/>
    <col min="18" max="18" width="11.83203125" style="7" customWidth="1"/>
    <col min="19" max="16384" width="9.33203125" style="5" customWidth="1"/>
  </cols>
  <sheetData>
    <row r="1" spans="1:18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5"/>
      <c r="R1" s="413"/>
    </row>
    <row r="2" spans="2:18" ht="21" customHeight="1">
      <c r="B2" s="5"/>
      <c r="C2" s="5"/>
      <c r="D2" s="5"/>
      <c r="E2" s="5"/>
      <c r="F2" s="5"/>
      <c r="G2" s="5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</row>
    <row r="3" spans="1:18" ht="18.75" customHeight="1">
      <c r="A3" s="244" t="str">
        <f>"Tavola di coerenza tra presenti al 31.12."&amp;'t1'!M1&amp;" rilevati in Tabella 1 e 3 con i presenti rilevati in Tabella 10 (Squadratura 3)(*)"</f>
        <v>Tavola di coerenza tra presenti al 31.12.2007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">
      <c r="A4" s="418" t="s">
        <v>186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227"/>
      <c r="B5" s="224"/>
      <c r="C5" s="804" t="s">
        <v>223</v>
      </c>
      <c r="D5" s="805"/>
      <c r="E5" s="805"/>
      <c r="F5" s="805"/>
      <c r="G5" s="805"/>
      <c r="H5" s="805"/>
      <c r="I5" s="805"/>
      <c r="J5" s="806"/>
      <c r="K5" s="804" t="s">
        <v>224</v>
      </c>
      <c r="L5" s="805"/>
      <c r="M5" s="805"/>
      <c r="N5" s="805"/>
      <c r="O5" s="805"/>
      <c r="P5" s="805"/>
      <c r="Q5" s="805"/>
      <c r="R5" s="806"/>
    </row>
    <row r="6" spans="1:18" s="243" customFormat="1" ht="64.5" customHeight="1">
      <c r="A6" s="231" t="s">
        <v>152</v>
      </c>
      <c r="B6" s="231" t="s">
        <v>151</v>
      </c>
      <c r="C6" s="231" t="str">
        <f>"Presenti 31.12."&amp;'t1'!M1&amp;" (Tab 1)"</f>
        <v>Presenti 31.12.2007 (Tab 1)</v>
      </c>
      <c r="D6" s="231" t="s">
        <v>166</v>
      </c>
      <c r="E6" s="231" t="s">
        <v>165</v>
      </c>
      <c r="F6" s="231" t="s">
        <v>185</v>
      </c>
      <c r="G6" s="231" t="s">
        <v>167</v>
      </c>
      <c r="H6" s="231" t="s">
        <v>187</v>
      </c>
      <c r="I6" s="231" t="s">
        <v>188</v>
      </c>
      <c r="J6" s="231" t="s">
        <v>142</v>
      </c>
      <c r="K6" s="231" t="str">
        <f>"Presenti 31.12."&amp;'t1'!M1&amp;" (Tab 1)"</f>
        <v>Presenti 31.12.2007 (Tab 1)</v>
      </c>
      <c r="L6" s="231" t="s">
        <v>166</v>
      </c>
      <c r="M6" s="231" t="s">
        <v>165</v>
      </c>
      <c r="N6" s="231" t="s">
        <v>185</v>
      </c>
      <c r="O6" s="231" t="s">
        <v>167</v>
      </c>
      <c r="P6" s="231" t="s">
        <v>187</v>
      </c>
      <c r="Q6" s="231" t="s">
        <v>188</v>
      </c>
      <c r="R6" s="231" t="s">
        <v>142</v>
      </c>
    </row>
    <row r="7" spans="1:18" s="241" customFormat="1" ht="11.25">
      <c r="A7" s="240"/>
      <c r="B7" s="240"/>
      <c r="C7" s="237" t="s">
        <v>153</v>
      </c>
      <c r="D7" s="237" t="s">
        <v>154</v>
      </c>
      <c r="E7" s="237" t="s">
        <v>155</v>
      </c>
      <c r="F7" s="238" t="s">
        <v>156</v>
      </c>
      <c r="G7" s="238" t="s">
        <v>157</v>
      </c>
      <c r="H7" s="238" t="s">
        <v>168</v>
      </c>
      <c r="I7" s="238" t="s">
        <v>159</v>
      </c>
      <c r="J7" s="238" t="s">
        <v>160</v>
      </c>
      <c r="K7" s="237" t="s">
        <v>169</v>
      </c>
      <c r="L7" s="237" t="s">
        <v>170</v>
      </c>
      <c r="M7" s="237" t="s">
        <v>171</v>
      </c>
      <c r="N7" s="238" t="s">
        <v>172</v>
      </c>
      <c r="O7" s="238" t="s">
        <v>173</v>
      </c>
      <c r="P7" s="238" t="s">
        <v>174</v>
      </c>
      <c r="Q7" s="238" t="s">
        <v>175</v>
      </c>
      <c r="R7" s="238" t="s">
        <v>176</v>
      </c>
    </row>
    <row r="8" spans="1:18" ht="13.5" customHeight="1">
      <c r="A8" s="168" t="str">
        <f>'t1'!A6</f>
        <v>DIRIGENTE SCOLASTICO</v>
      </c>
      <c r="B8" s="234" t="str">
        <f>'t1'!B6</f>
        <v>0D0158</v>
      </c>
      <c r="C8" s="450">
        <f>'t1'!L6</f>
        <v>0</v>
      </c>
      <c r="D8" s="450">
        <f>'t3'!G6</f>
        <v>0</v>
      </c>
      <c r="E8" s="451">
        <f>'t3'!I6</f>
        <v>0</v>
      </c>
      <c r="F8" s="451">
        <f>'t3'!C6</f>
        <v>0</v>
      </c>
      <c r="G8" s="451">
        <f>'t3'!E6</f>
        <v>0</v>
      </c>
      <c r="H8" s="451">
        <f>C8+D8+E8-F8-G8</f>
        <v>0</v>
      </c>
      <c r="I8" s="451">
        <f>'t10'!AU6</f>
        <v>0</v>
      </c>
      <c r="J8" s="129" t="str">
        <f>IF(H8=I8,"OK","ERRORE")</f>
        <v>OK</v>
      </c>
      <c r="K8" s="450">
        <f>'t1'!M6</f>
        <v>0</v>
      </c>
      <c r="L8" s="450">
        <f>'t3'!H6</f>
        <v>0</v>
      </c>
      <c r="M8" s="451">
        <f>'t3'!J6</f>
        <v>0</v>
      </c>
      <c r="N8" s="451">
        <f>'t3'!D6</f>
        <v>0</v>
      </c>
      <c r="O8" s="451">
        <f>'t3'!F6</f>
        <v>0</v>
      </c>
      <c r="P8" s="451">
        <f>K8+L8+M8-N8-O8</f>
        <v>0</v>
      </c>
      <c r="Q8" s="451">
        <f>'t10'!AV6</f>
        <v>0</v>
      </c>
      <c r="R8" s="239" t="str">
        <f>IF(P8=Q8,"OK","ERRORE")</f>
        <v>OK</v>
      </c>
    </row>
    <row r="9" spans="1:18" ht="13.5" customHeight="1">
      <c r="A9" s="168" t="str">
        <f>'t1'!A7</f>
        <v>EX PRESIDI/RUOLO AD ESAURIMENTO</v>
      </c>
      <c r="B9" s="234" t="str">
        <f>'t1'!B7</f>
        <v>0D0E58</v>
      </c>
      <c r="C9" s="450">
        <f>'t1'!L7</f>
        <v>0</v>
      </c>
      <c r="D9" s="450">
        <f>'t3'!G7</f>
        <v>0</v>
      </c>
      <c r="E9" s="451">
        <f>'t3'!I7</f>
        <v>0</v>
      </c>
      <c r="F9" s="451">
        <f>'t3'!C7</f>
        <v>0</v>
      </c>
      <c r="G9" s="451">
        <f>'t3'!E7</f>
        <v>0</v>
      </c>
      <c r="H9" s="451">
        <f aca="true" t="shared" si="0" ref="H9:H72">C9+D9+E9-F9-G9</f>
        <v>0</v>
      </c>
      <c r="I9" s="451">
        <f>'t10'!AU7</f>
        <v>0</v>
      </c>
      <c r="J9" s="129" t="str">
        <f aca="true" t="shared" si="1" ref="J9:J72">IF(H9=I9,"OK","ERRORE")</f>
        <v>OK</v>
      </c>
      <c r="K9" s="450">
        <f>'t1'!M7</f>
        <v>0</v>
      </c>
      <c r="L9" s="450">
        <f>'t3'!H7</f>
        <v>0</v>
      </c>
      <c r="M9" s="451">
        <f>'t3'!J7</f>
        <v>0</v>
      </c>
      <c r="N9" s="451">
        <f>'t3'!D7</f>
        <v>0</v>
      </c>
      <c r="O9" s="451">
        <f>'t3'!F7</f>
        <v>0</v>
      </c>
      <c r="P9" s="451">
        <f aca="true" t="shared" si="2" ref="P9:P72">K9+L9+M9-N9-O9</f>
        <v>0</v>
      </c>
      <c r="Q9" s="451">
        <f>'t10'!AV7</f>
        <v>0</v>
      </c>
      <c r="R9" s="239" t="str">
        <f aca="true" t="shared" si="3" ref="R9:R72">IF(P9=Q9,"OK","ERRORE")</f>
        <v>OK</v>
      </c>
    </row>
    <row r="10" spans="1:18" ht="13.5" customHeight="1">
      <c r="A10" s="168" t="str">
        <f>'t1'!A8</f>
        <v>DOC. LAUR. IST. SEC. II GRADO</v>
      </c>
      <c r="B10" s="234" t="str">
        <f>'t1'!B8</f>
        <v>016132</v>
      </c>
      <c r="C10" s="450">
        <f>'t1'!L8</f>
        <v>0</v>
      </c>
      <c r="D10" s="450">
        <f>'t3'!G8</f>
        <v>0</v>
      </c>
      <c r="E10" s="451">
        <f>'t3'!I8</f>
        <v>0</v>
      </c>
      <c r="F10" s="451">
        <f>'t3'!C8</f>
        <v>0</v>
      </c>
      <c r="G10" s="451">
        <f>'t3'!E8</f>
        <v>0</v>
      </c>
      <c r="H10" s="451">
        <f t="shared" si="0"/>
        <v>0</v>
      </c>
      <c r="I10" s="451">
        <f>'t10'!AU8</f>
        <v>0</v>
      </c>
      <c r="J10" s="129" t="str">
        <f t="shared" si="1"/>
        <v>OK</v>
      </c>
      <c r="K10" s="450">
        <f>'t1'!M8</f>
        <v>0</v>
      </c>
      <c r="L10" s="450">
        <f>'t3'!H8</f>
        <v>0</v>
      </c>
      <c r="M10" s="451">
        <f>'t3'!J8</f>
        <v>0</v>
      </c>
      <c r="N10" s="451">
        <f>'t3'!D8</f>
        <v>0</v>
      </c>
      <c r="O10" s="451">
        <f>'t3'!F8</f>
        <v>0</v>
      </c>
      <c r="P10" s="451">
        <f t="shared" si="2"/>
        <v>0</v>
      </c>
      <c r="Q10" s="451">
        <f>'t10'!AV8</f>
        <v>0</v>
      </c>
      <c r="R10" s="239" t="str">
        <f t="shared" si="3"/>
        <v>OK</v>
      </c>
    </row>
    <row r="11" spans="1:18" ht="13.5" customHeight="1">
      <c r="A11" s="168" t="str">
        <f>'t1'!A9</f>
        <v>DOC. LAUR. SOST. IST.SEC. II GRADO</v>
      </c>
      <c r="B11" s="234" t="str">
        <f>'t1'!B9</f>
        <v>016630</v>
      </c>
      <c r="C11" s="450">
        <f>'t1'!L9</f>
        <v>0</v>
      </c>
      <c r="D11" s="450">
        <f>'t3'!G9</f>
        <v>0</v>
      </c>
      <c r="E11" s="451">
        <f>'t3'!I9</f>
        <v>0</v>
      </c>
      <c r="F11" s="451">
        <f>'t3'!C9</f>
        <v>0</v>
      </c>
      <c r="G11" s="451">
        <f>'t3'!E9</f>
        <v>0</v>
      </c>
      <c r="H11" s="451">
        <f t="shared" si="0"/>
        <v>0</v>
      </c>
      <c r="I11" s="451">
        <f>'t10'!AU9</f>
        <v>0</v>
      </c>
      <c r="J11" s="129" t="str">
        <f t="shared" si="1"/>
        <v>OK</v>
      </c>
      <c r="K11" s="450">
        <f>'t1'!M9</f>
        <v>0</v>
      </c>
      <c r="L11" s="450">
        <f>'t3'!H9</f>
        <v>0</v>
      </c>
      <c r="M11" s="451">
        <f>'t3'!J9</f>
        <v>0</v>
      </c>
      <c r="N11" s="451">
        <f>'t3'!D9</f>
        <v>0</v>
      </c>
      <c r="O11" s="451">
        <f>'t3'!F9</f>
        <v>0</v>
      </c>
      <c r="P11" s="451">
        <f t="shared" si="2"/>
        <v>0</v>
      </c>
      <c r="Q11" s="451">
        <f>'t10'!AV9</f>
        <v>0</v>
      </c>
      <c r="R11" s="239" t="str">
        <f t="shared" si="3"/>
        <v>OK</v>
      </c>
    </row>
    <row r="12" spans="1:18" ht="13.5" customHeight="1">
      <c r="A12" s="168" t="str">
        <f>'t1'!A10</f>
        <v>DOC. SCUOLA MEDIA ED EQUIP.</v>
      </c>
      <c r="B12" s="234" t="str">
        <f>'t1'!B10</f>
        <v>016135</v>
      </c>
      <c r="C12" s="450">
        <f>'t1'!L10</f>
        <v>0</v>
      </c>
      <c r="D12" s="450">
        <f>'t3'!G10</f>
        <v>0</v>
      </c>
      <c r="E12" s="451">
        <f>'t3'!I10</f>
        <v>0</v>
      </c>
      <c r="F12" s="451">
        <f>'t3'!C10</f>
        <v>0</v>
      </c>
      <c r="G12" s="451">
        <f>'t3'!E10</f>
        <v>0</v>
      </c>
      <c r="H12" s="451">
        <f t="shared" si="0"/>
        <v>0</v>
      </c>
      <c r="I12" s="451">
        <f>'t10'!AU10</f>
        <v>0</v>
      </c>
      <c r="J12" s="129" t="str">
        <f t="shared" si="1"/>
        <v>OK</v>
      </c>
      <c r="K12" s="450">
        <f>'t1'!M10</f>
        <v>0</v>
      </c>
      <c r="L12" s="450">
        <f>'t3'!H10</f>
        <v>0</v>
      </c>
      <c r="M12" s="451">
        <f>'t3'!J10</f>
        <v>0</v>
      </c>
      <c r="N12" s="451">
        <f>'t3'!D10</f>
        <v>0</v>
      </c>
      <c r="O12" s="451">
        <f>'t3'!F10</f>
        <v>0</v>
      </c>
      <c r="P12" s="451">
        <f t="shared" si="2"/>
        <v>0</v>
      </c>
      <c r="Q12" s="451">
        <f>'t10'!AV10</f>
        <v>0</v>
      </c>
      <c r="R12" s="239" t="str">
        <f t="shared" si="3"/>
        <v>OK</v>
      </c>
    </row>
    <row r="13" spans="1:18" ht="13.5" customHeight="1">
      <c r="A13" s="168" t="str">
        <f>'t1'!A11</f>
        <v>DOC. LAUR. SOST. SCUOLA MEDIA</v>
      </c>
      <c r="B13" s="234" t="str">
        <f>'t1'!B11</f>
        <v>016638</v>
      </c>
      <c r="C13" s="450">
        <f>'t1'!L11</f>
        <v>0</v>
      </c>
      <c r="D13" s="450">
        <f>'t3'!G11</f>
        <v>0</v>
      </c>
      <c r="E13" s="451">
        <f>'t3'!I11</f>
        <v>0</v>
      </c>
      <c r="F13" s="451">
        <f>'t3'!C11</f>
        <v>0</v>
      </c>
      <c r="G13" s="451">
        <f>'t3'!E11</f>
        <v>0</v>
      </c>
      <c r="H13" s="451">
        <f t="shared" si="0"/>
        <v>0</v>
      </c>
      <c r="I13" s="451">
        <f>'t10'!AU11</f>
        <v>0</v>
      </c>
      <c r="J13" s="129" t="str">
        <f t="shared" si="1"/>
        <v>OK</v>
      </c>
      <c r="K13" s="450">
        <f>'t1'!M11</f>
        <v>0</v>
      </c>
      <c r="L13" s="450">
        <f>'t3'!H11</f>
        <v>0</v>
      </c>
      <c r="M13" s="451">
        <f>'t3'!J11</f>
        <v>0</v>
      </c>
      <c r="N13" s="451">
        <f>'t3'!D11</f>
        <v>0</v>
      </c>
      <c r="O13" s="451">
        <f>'t3'!F11</f>
        <v>0</v>
      </c>
      <c r="P13" s="451">
        <f t="shared" si="2"/>
        <v>0</v>
      </c>
      <c r="Q13" s="451">
        <f>'t10'!AV11</f>
        <v>0</v>
      </c>
      <c r="R13" s="239" t="str">
        <f t="shared" si="3"/>
        <v>OK</v>
      </c>
    </row>
    <row r="14" spans="1:18" ht="13.5" customHeight="1">
      <c r="A14" s="168" t="str">
        <f>'t1'!A12</f>
        <v>INS. SC. ELEMENTARE ED EQUIP.</v>
      </c>
      <c r="B14" s="234" t="str">
        <f>'t1'!B12</f>
        <v>014154</v>
      </c>
      <c r="C14" s="450">
        <f>'t1'!L12</f>
        <v>0</v>
      </c>
      <c r="D14" s="450">
        <f>'t3'!G12</f>
        <v>0</v>
      </c>
      <c r="E14" s="451">
        <f>'t3'!I12</f>
        <v>0</v>
      </c>
      <c r="F14" s="451">
        <f>'t3'!C12</f>
        <v>0</v>
      </c>
      <c r="G14" s="451">
        <f>'t3'!E12</f>
        <v>0</v>
      </c>
      <c r="H14" s="451">
        <f t="shared" si="0"/>
        <v>0</v>
      </c>
      <c r="I14" s="451">
        <f>'t10'!AU12</f>
        <v>0</v>
      </c>
      <c r="J14" s="129" t="str">
        <f t="shared" si="1"/>
        <v>OK</v>
      </c>
      <c r="K14" s="450">
        <f>'t1'!M12</f>
        <v>0</v>
      </c>
      <c r="L14" s="450">
        <f>'t3'!H12</f>
        <v>0</v>
      </c>
      <c r="M14" s="451">
        <f>'t3'!J12</f>
        <v>0</v>
      </c>
      <c r="N14" s="451">
        <f>'t3'!D12</f>
        <v>0</v>
      </c>
      <c r="O14" s="451">
        <f>'t3'!F12</f>
        <v>0</v>
      </c>
      <c r="P14" s="451">
        <f t="shared" si="2"/>
        <v>0</v>
      </c>
      <c r="Q14" s="451">
        <f>'t10'!AV12</f>
        <v>0</v>
      </c>
      <c r="R14" s="239" t="str">
        <f t="shared" si="3"/>
        <v>OK</v>
      </c>
    </row>
    <row r="15" spans="1:18" ht="13.5" customHeight="1">
      <c r="A15" s="168" t="str">
        <f>'t1'!A13</f>
        <v>DOC. DIPL. SOST. SCUOLA ELEMENTARE</v>
      </c>
      <c r="B15" s="234" t="str">
        <f>'t1'!B13</f>
        <v>014634</v>
      </c>
      <c r="C15" s="450">
        <f>'t1'!L13</f>
        <v>0</v>
      </c>
      <c r="D15" s="450">
        <f>'t3'!G13</f>
        <v>0</v>
      </c>
      <c r="E15" s="451">
        <f>'t3'!I13</f>
        <v>0</v>
      </c>
      <c r="F15" s="451">
        <f>'t3'!C13</f>
        <v>0</v>
      </c>
      <c r="G15" s="451">
        <f>'t3'!E13</f>
        <v>0</v>
      </c>
      <c r="H15" s="451">
        <f t="shared" si="0"/>
        <v>0</v>
      </c>
      <c r="I15" s="451">
        <f>'t10'!AU13</f>
        <v>0</v>
      </c>
      <c r="J15" s="129" t="str">
        <f t="shared" si="1"/>
        <v>OK</v>
      </c>
      <c r="K15" s="450">
        <f>'t1'!M13</f>
        <v>0</v>
      </c>
      <c r="L15" s="450">
        <f>'t3'!H13</f>
        <v>0</v>
      </c>
      <c r="M15" s="451">
        <f>'t3'!J13</f>
        <v>0</v>
      </c>
      <c r="N15" s="451">
        <f>'t3'!D13</f>
        <v>0</v>
      </c>
      <c r="O15" s="451">
        <f>'t3'!F13</f>
        <v>0</v>
      </c>
      <c r="P15" s="451">
        <f t="shared" si="2"/>
        <v>0</v>
      </c>
      <c r="Q15" s="451">
        <f>'t10'!AV13</f>
        <v>0</v>
      </c>
      <c r="R15" s="239" t="str">
        <f t="shared" si="3"/>
        <v>OK</v>
      </c>
    </row>
    <row r="16" spans="1:18" ht="13.5" customHeight="1">
      <c r="A16" s="168" t="str">
        <f>'t1'!A14</f>
        <v>INS. SCUOLA MATERNA</v>
      </c>
      <c r="B16" s="234" t="str">
        <f>'t1'!B14</f>
        <v>014155</v>
      </c>
      <c r="C16" s="450">
        <f>'t1'!L14</f>
        <v>0</v>
      </c>
      <c r="D16" s="450">
        <f>'t3'!G14</f>
        <v>0</v>
      </c>
      <c r="E16" s="451">
        <f>'t3'!I14</f>
        <v>0</v>
      </c>
      <c r="F16" s="451">
        <f>'t3'!C14</f>
        <v>0</v>
      </c>
      <c r="G16" s="451">
        <f>'t3'!E14</f>
        <v>0</v>
      </c>
      <c r="H16" s="451">
        <f t="shared" si="0"/>
        <v>0</v>
      </c>
      <c r="I16" s="451">
        <f>'t10'!AU14</f>
        <v>0</v>
      </c>
      <c r="J16" s="129" t="str">
        <f t="shared" si="1"/>
        <v>OK</v>
      </c>
      <c r="K16" s="450">
        <f>'t1'!M14</f>
        <v>0</v>
      </c>
      <c r="L16" s="450">
        <f>'t3'!H14</f>
        <v>0</v>
      </c>
      <c r="M16" s="451">
        <f>'t3'!J14</f>
        <v>0</v>
      </c>
      <c r="N16" s="451">
        <f>'t3'!D14</f>
        <v>0</v>
      </c>
      <c r="O16" s="451">
        <f>'t3'!F14</f>
        <v>0</v>
      </c>
      <c r="P16" s="451">
        <f t="shared" si="2"/>
        <v>0</v>
      </c>
      <c r="Q16" s="451">
        <f>'t10'!AV14</f>
        <v>0</v>
      </c>
      <c r="R16" s="239" t="str">
        <f t="shared" si="3"/>
        <v>OK</v>
      </c>
    </row>
    <row r="17" spans="1:18" ht="13.5" customHeight="1">
      <c r="A17" s="168" t="str">
        <f>'t1'!A15</f>
        <v>DOC. DIPL. SOST. SCUOLA MATERNA</v>
      </c>
      <c r="B17" s="234" t="str">
        <f>'t1'!B15</f>
        <v>014714</v>
      </c>
      <c r="C17" s="450">
        <f>'t1'!L15</f>
        <v>0</v>
      </c>
      <c r="D17" s="450">
        <f>'t3'!G15</f>
        <v>0</v>
      </c>
      <c r="E17" s="451">
        <f>'t3'!I15</f>
        <v>0</v>
      </c>
      <c r="F17" s="451">
        <f>'t3'!C15</f>
        <v>0</v>
      </c>
      <c r="G17" s="451">
        <f>'t3'!E15</f>
        <v>0</v>
      </c>
      <c r="H17" s="451">
        <f t="shared" si="0"/>
        <v>0</v>
      </c>
      <c r="I17" s="451">
        <f>'t10'!AU15</f>
        <v>0</v>
      </c>
      <c r="J17" s="129" t="str">
        <f t="shared" si="1"/>
        <v>OK</v>
      </c>
      <c r="K17" s="450">
        <f>'t1'!M15</f>
        <v>0</v>
      </c>
      <c r="L17" s="450">
        <f>'t3'!H15</f>
        <v>0</v>
      </c>
      <c r="M17" s="451">
        <f>'t3'!J15</f>
        <v>0</v>
      </c>
      <c r="N17" s="451">
        <f>'t3'!D15</f>
        <v>0</v>
      </c>
      <c r="O17" s="451">
        <f>'t3'!F15</f>
        <v>0</v>
      </c>
      <c r="P17" s="451">
        <f t="shared" si="2"/>
        <v>0</v>
      </c>
      <c r="Q17" s="451">
        <f>'t10'!AV15</f>
        <v>0</v>
      </c>
      <c r="R17" s="239" t="str">
        <f t="shared" si="3"/>
        <v>OK</v>
      </c>
    </row>
    <row r="18" spans="1:18" ht="13.5" customHeight="1">
      <c r="A18" s="168" t="str">
        <f>'t1'!A16</f>
        <v>INS. DIPL. ISTIT. II GRADO</v>
      </c>
      <c r="B18" s="234" t="str">
        <f>'t1'!B16</f>
        <v>014143</v>
      </c>
      <c r="C18" s="450">
        <f>'t1'!L16</f>
        <v>0</v>
      </c>
      <c r="D18" s="450">
        <f>'t3'!G16</f>
        <v>0</v>
      </c>
      <c r="E18" s="451">
        <f>'t3'!I16</f>
        <v>0</v>
      </c>
      <c r="F18" s="451">
        <f>'t3'!C16</f>
        <v>0</v>
      </c>
      <c r="G18" s="451">
        <f>'t3'!E16</f>
        <v>0</v>
      </c>
      <c r="H18" s="451">
        <f t="shared" si="0"/>
        <v>0</v>
      </c>
      <c r="I18" s="451">
        <f>'t10'!AU16</f>
        <v>0</v>
      </c>
      <c r="J18" s="129" t="str">
        <f t="shared" si="1"/>
        <v>OK</v>
      </c>
      <c r="K18" s="450">
        <f>'t1'!M16</f>
        <v>0</v>
      </c>
      <c r="L18" s="450">
        <f>'t3'!H16</f>
        <v>0</v>
      </c>
      <c r="M18" s="451">
        <f>'t3'!J16</f>
        <v>0</v>
      </c>
      <c r="N18" s="451">
        <f>'t3'!D16</f>
        <v>0</v>
      </c>
      <c r="O18" s="451">
        <f>'t3'!F16</f>
        <v>0</v>
      </c>
      <c r="P18" s="451">
        <f t="shared" si="2"/>
        <v>0</v>
      </c>
      <c r="Q18" s="451">
        <f>'t10'!AV16</f>
        <v>0</v>
      </c>
      <c r="R18" s="239" t="str">
        <f t="shared" si="3"/>
        <v>OK</v>
      </c>
    </row>
    <row r="19" spans="1:18" ht="13.5" customHeight="1">
      <c r="A19" s="168" t="str">
        <f>'t1'!A17</f>
        <v>DOC. DIPL. SOST. IST. SEC. II GRADO</v>
      </c>
      <c r="B19" s="234" t="str">
        <f>'t1'!B17</f>
        <v>014656</v>
      </c>
      <c r="C19" s="450">
        <f>'t1'!L17</f>
        <v>0</v>
      </c>
      <c r="D19" s="450">
        <f>'t3'!G17</f>
        <v>0</v>
      </c>
      <c r="E19" s="451">
        <f>'t3'!I17</f>
        <v>0</v>
      </c>
      <c r="F19" s="451">
        <f>'t3'!C17</f>
        <v>0</v>
      </c>
      <c r="G19" s="451">
        <f>'t3'!E17</f>
        <v>0</v>
      </c>
      <c r="H19" s="451">
        <f t="shared" si="0"/>
        <v>0</v>
      </c>
      <c r="I19" s="451">
        <f>'t10'!AU17</f>
        <v>0</v>
      </c>
      <c r="J19" s="129" t="str">
        <f t="shared" si="1"/>
        <v>OK</v>
      </c>
      <c r="K19" s="450">
        <f>'t1'!M17</f>
        <v>0</v>
      </c>
      <c r="L19" s="450">
        <f>'t3'!H17</f>
        <v>0</v>
      </c>
      <c r="M19" s="451">
        <f>'t3'!J17</f>
        <v>0</v>
      </c>
      <c r="N19" s="451">
        <f>'t3'!D17</f>
        <v>0</v>
      </c>
      <c r="O19" s="451">
        <f>'t3'!F17</f>
        <v>0</v>
      </c>
      <c r="P19" s="451">
        <f t="shared" si="2"/>
        <v>0</v>
      </c>
      <c r="Q19" s="451">
        <f>'t10'!AV17</f>
        <v>0</v>
      </c>
      <c r="R19" s="239" t="str">
        <f t="shared" si="3"/>
        <v>OK</v>
      </c>
    </row>
    <row r="20" spans="1:18" ht="13.5" customHeight="1">
      <c r="A20" s="168" t="str">
        <f>'t1'!A18</f>
        <v>PERSONALE EDUCATIVO</v>
      </c>
      <c r="B20" s="234" t="str">
        <f>'t1'!B18</f>
        <v>014646</v>
      </c>
      <c r="C20" s="450">
        <f>'t1'!L18</f>
        <v>0</v>
      </c>
      <c r="D20" s="450">
        <f>'t3'!G18</f>
        <v>0</v>
      </c>
      <c r="E20" s="451">
        <f>'t3'!I18</f>
        <v>0</v>
      </c>
      <c r="F20" s="451">
        <f>'t3'!C18</f>
        <v>0</v>
      </c>
      <c r="G20" s="451">
        <f>'t3'!E18</f>
        <v>0</v>
      </c>
      <c r="H20" s="451">
        <f t="shared" si="0"/>
        <v>0</v>
      </c>
      <c r="I20" s="451">
        <f>'t10'!AU18</f>
        <v>0</v>
      </c>
      <c r="J20" s="129" t="str">
        <f t="shared" si="1"/>
        <v>OK</v>
      </c>
      <c r="K20" s="450">
        <f>'t1'!M18</f>
        <v>0</v>
      </c>
      <c r="L20" s="450">
        <f>'t3'!H18</f>
        <v>0</v>
      </c>
      <c r="M20" s="451">
        <f>'t3'!J18</f>
        <v>0</v>
      </c>
      <c r="N20" s="451">
        <f>'t3'!D18</f>
        <v>0</v>
      </c>
      <c r="O20" s="451">
        <f>'t3'!F18</f>
        <v>0</v>
      </c>
      <c r="P20" s="451">
        <f t="shared" si="2"/>
        <v>0</v>
      </c>
      <c r="Q20" s="451">
        <f>'t10'!AV18</f>
        <v>0</v>
      </c>
      <c r="R20" s="239" t="str">
        <f t="shared" si="3"/>
        <v>OK</v>
      </c>
    </row>
    <row r="21" spans="1:18" ht="13.5" customHeight="1">
      <c r="A21" s="168" t="str">
        <f>'t1'!A19</f>
        <v>DIR. SERV. GEN. ED AMM.</v>
      </c>
      <c r="B21" s="234" t="str">
        <f>'t1'!B19</f>
        <v>013159</v>
      </c>
      <c r="C21" s="450">
        <f>'t1'!L19</f>
        <v>0</v>
      </c>
      <c r="D21" s="450">
        <f>'t3'!G19</f>
        <v>0</v>
      </c>
      <c r="E21" s="451">
        <f>'t3'!I19</f>
        <v>0</v>
      </c>
      <c r="F21" s="451">
        <f>'t3'!C19</f>
        <v>0</v>
      </c>
      <c r="G21" s="451">
        <f>'t3'!E19</f>
        <v>0</v>
      </c>
      <c r="H21" s="451">
        <f t="shared" si="0"/>
        <v>0</v>
      </c>
      <c r="I21" s="451">
        <f>'t10'!AU19</f>
        <v>0</v>
      </c>
      <c r="J21" s="129" t="str">
        <f t="shared" si="1"/>
        <v>OK</v>
      </c>
      <c r="K21" s="450">
        <f>'t1'!M19</f>
        <v>0</v>
      </c>
      <c r="L21" s="450">
        <f>'t3'!H19</f>
        <v>0</v>
      </c>
      <c r="M21" s="451">
        <f>'t3'!J19</f>
        <v>0</v>
      </c>
      <c r="N21" s="451">
        <f>'t3'!D19</f>
        <v>0</v>
      </c>
      <c r="O21" s="451">
        <f>'t3'!F19</f>
        <v>0</v>
      </c>
      <c r="P21" s="451">
        <f t="shared" si="2"/>
        <v>0</v>
      </c>
      <c r="Q21" s="451">
        <f>'t10'!AV19</f>
        <v>0</v>
      </c>
      <c r="R21" s="239" t="str">
        <f t="shared" si="3"/>
        <v>OK</v>
      </c>
    </row>
    <row r="22" spans="1:18" ht="13.5" customHeight="1">
      <c r="A22" s="168" t="str">
        <f>'t1'!A20</f>
        <v>COORDINATORE AMMINISTRATIVO</v>
      </c>
      <c r="B22" s="234" t="str">
        <f>'t1'!B20</f>
        <v>013498</v>
      </c>
      <c r="C22" s="450">
        <f>'t1'!L20</f>
        <v>0</v>
      </c>
      <c r="D22" s="450">
        <f>'t3'!G20</f>
        <v>0</v>
      </c>
      <c r="E22" s="451">
        <f>'t3'!I20</f>
        <v>0</v>
      </c>
      <c r="F22" s="451">
        <f>'t3'!C20</f>
        <v>0</v>
      </c>
      <c r="G22" s="451">
        <f>'t3'!E20</f>
        <v>0</v>
      </c>
      <c r="H22" s="451">
        <f t="shared" si="0"/>
        <v>0</v>
      </c>
      <c r="I22" s="451">
        <f>'t10'!AU20</f>
        <v>0</v>
      </c>
      <c r="J22" s="129" t="str">
        <f t="shared" si="1"/>
        <v>OK</v>
      </c>
      <c r="K22" s="450">
        <f>'t1'!M20</f>
        <v>0</v>
      </c>
      <c r="L22" s="450">
        <f>'t3'!H20</f>
        <v>0</v>
      </c>
      <c r="M22" s="451">
        <f>'t3'!J20</f>
        <v>0</v>
      </c>
      <c r="N22" s="451">
        <f>'t3'!D20</f>
        <v>0</v>
      </c>
      <c r="O22" s="451">
        <f>'t3'!F20</f>
        <v>0</v>
      </c>
      <c r="P22" s="451">
        <f t="shared" si="2"/>
        <v>0</v>
      </c>
      <c r="Q22" s="451">
        <f>'t10'!AV20</f>
        <v>0</v>
      </c>
      <c r="R22" s="239" t="str">
        <f t="shared" si="3"/>
        <v>OK</v>
      </c>
    </row>
    <row r="23" spans="1:18" ht="13.5" customHeight="1">
      <c r="A23" s="168" t="str">
        <f>'t1'!A21</f>
        <v>COORDINATORE TECNICO</v>
      </c>
      <c r="B23" s="234" t="str">
        <f>'t1'!B21</f>
        <v>013499</v>
      </c>
      <c r="C23" s="450">
        <f>'t1'!L21</f>
        <v>0</v>
      </c>
      <c r="D23" s="450">
        <f>'t3'!G21</f>
        <v>0</v>
      </c>
      <c r="E23" s="451">
        <f>'t3'!I21</f>
        <v>0</v>
      </c>
      <c r="F23" s="451">
        <f>'t3'!C21</f>
        <v>0</v>
      </c>
      <c r="G23" s="451">
        <f>'t3'!E21</f>
        <v>0</v>
      </c>
      <c r="H23" s="451">
        <f t="shared" si="0"/>
        <v>0</v>
      </c>
      <c r="I23" s="451">
        <f>'t10'!AU21</f>
        <v>0</v>
      </c>
      <c r="J23" s="129" t="str">
        <f t="shared" si="1"/>
        <v>OK</v>
      </c>
      <c r="K23" s="450">
        <f>'t1'!M21</f>
        <v>0</v>
      </c>
      <c r="L23" s="450">
        <f>'t3'!H21</f>
        <v>0</v>
      </c>
      <c r="M23" s="451">
        <f>'t3'!J21</f>
        <v>0</v>
      </c>
      <c r="N23" s="451">
        <f>'t3'!D21</f>
        <v>0</v>
      </c>
      <c r="O23" s="451">
        <f>'t3'!F21</f>
        <v>0</v>
      </c>
      <c r="P23" s="451">
        <f t="shared" si="2"/>
        <v>0</v>
      </c>
      <c r="Q23" s="451">
        <f>'t10'!AV21</f>
        <v>0</v>
      </c>
      <c r="R23" s="239" t="str">
        <f t="shared" si="3"/>
        <v>OK</v>
      </c>
    </row>
    <row r="24" spans="1:18" ht="13.5" customHeight="1">
      <c r="A24" s="168" t="str">
        <f>'t1'!A22</f>
        <v>ASSISTENTE AMMINISTRATIVO</v>
      </c>
      <c r="B24" s="234" t="str">
        <f>'t1'!B22</f>
        <v>012117</v>
      </c>
      <c r="C24" s="450">
        <f>'t1'!L22</f>
        <v>0</v>
      </c>
      <c r="D24" s="450">
        <f>'t3'!G22</f>
        <v>0</v>
      </c>
      <c r="E24" s="451">
        <f>'t3'!I22</f>
        <v>0</v>
      </c>
      <c r="F24" s="451">
        <f>'t3'!C22</f>
        <v>0</v>
      </c>
      <c r="G24" s="451">
        <f>'t3'!E22</f>
        <v>0</v>
      </c>
      <c r="H24" s="451">
        <f t="shared" si="0"/>
        <v>0</v>
      </c>
      <c r="I24" s="451">
        <f>'t10'!AU22</f>
        <v>0</v>
      </c>
      <c r="J24" s="129" t="str">
        <f t="shared" si="1"/>
        <v>OK</v>
      </c>
      <c r="K24" s="450">
        <f>'t1'!M22</f>
        <v>0</v>
      </c>
      <c r="L24" s="450">
        <f>'t3'!H22</f>
        <v>0</v>
      </c>
      <c r="M24" s="451">
        <f>'t3'!J22</f>
        <v>0</v>
      </c>
      <c r="N24" s="451">
        <f>'t3'!D22</f>
        <v>0</v>
      </c>
      <c r="O24" s="451">
        <f>'t3'!F22</f>
        <v>0</v>
      </c>
      <c r="P24" s="451">
        <f t="shared" si="2"/>
        <v>0</v>
      </c>
      <c r="Q24" s="451">
        <f>'t10'!AV22</f>
        <v>0</v>
      </c>
      <c r="R24" s="239" t="str">
        <f t="shared" si="3"/>
        <v>OK</v>
      </c>
    </row>
    <row r="25" spans="1:18" ht="13.5" customHeight="1">
      <c r="A25" s="168" t="str">
        <f>'t1'!A23</f>
        <v>ASSISTENTE TECNICO</v>
      </c>
      <c r="B25" s="234" t="str">
        <f>'t1'!B23</f>
        <v>012119</v>
      </c>
      <c r="C25" s="450">
        <f>'t1'!L23</f>
        <v>0</v>
      </c>
      <c r="D25" s="450">
        <f>'t3'!G23</f>
        <v>0</v>
      </c>
      <c r="E25" s="451">
        <f>'t3'!I23</f>
        <v>0</v>
      </c>
      <c r="F25" s="451">
        <f>'t3'!C23</f>
        <v>0</v>
      </c>
      <c r="G25" s="451">
        <f>'t3'!E23</f>
        <v>0</v>
      </c>
      <c r="H25" s="451">
        <f t="shared" si="0"/>
        <v>0</v>
      </c>
      <c r="I25" s="451">
        <f>'t10'!AU23</f>
        <v>0</v>
      </c>
      <c r="J25" s="129" t="str">
        <f t="shared" si="1"/>
        <v>OK</v>
      </c>
      <c r="K25" s="450">
        <f>'t1'!M23</f>
        <v>0</v>
      </c>
      <c r="L25" s="450">
        <f>'t3'!H23</f>
        <v>0</v>
      </c>
      <c r="M25" s="451">
        <f>'t3'!J23</f>
        <v>0</v>
      </c>
      <c r="N25" s="451">
        <f>'t3'!D23</f>
        <v>0</v>
      </c>
      <c r="O25" s="451">
        <f>'t3'!F23</f>
        <v>0</v>
      </c>
      <c r="P25" s="451">
        <f t="shared" si="2"/>
        <v>0</v>
      </c>
      <c r="Q25" s="451">
        <f>'t10'!AV23</f>
        <v>0</v>
      </c>
      <c r="R25" s="239" t="str">
        <f t="shared" si="3"/>
        <v>OK</v>
      </c>
    </row>
    <row r="26" spans="1:18" ht="13.5" customHeight="1">
      <c r="A26" s="168" t="str">
        <f>'t1'!A24</f>
        <v>CUOCO/INFERMIERE/GUARDAROBIERE</v>
      </c>
      <c r="B26" s="234" t="str">
        <f>'t1'!B24</f>
        <v>012125</v>
      </c>
      <c r="C26" s="450">
        <f>'t1'!L24</f>
        <v>0</v>
      </c>
      <c r="D26" s="450">
        <f>'t3'!G24</f>
        <v>0</v>
      </c>
      <c r="E26" s="451">
        <f>'t3'!I24</f>
        <v>0</v>
      </c>
      <c r="F26" s="451">
        <f>'t3'!C24</f>
        <v>0</v>
      </c>
      <c r="G26" s="451">
        <f>'t3'!E24</f>
        <v>0</v>
      </c>
      <c r="H26" s="451">
        <f t="shared" si="0"/>
        <v>0</v>
      </c>
      <c r="I26" s="451">
        <f>'t10'!AU24</f>
        <v>0</v>
      </c>
      <c r="J26" s="129" t="str">
        <f t="shared" si="1"/>
        <v>OK</v>
      </c>
      <c r="K26" s="450">
        <f>'t1'!M24</f>
        <v>0</v>
      </c>
      <c r="L26" s="450">
        <f>'t3'!H24</f>
        <v>0</v>
      </c>
      <c r="M26" s="451">
        <f>'t3'!J24</f>
        <v>0</v>
      </c>
      <c r="N26" s="451">
        <f>'t3'!D24</f>
        <v>0</v>
      </c>
      <c r="O26" s="451">
        <f>'t3'!F24</f>
        <v>0</v>
      </c>
      <c r="P26" s="451">
        <f t="shared" si="2"/>
        <v>0</v>
      </c>
      <c r="Q26" s="451">
        <f>'t10'!AV24</f>
        <v>0</v>
      </c>
      <c r="R26" s="239" t="str">
        <f t="shared" si="3"/>
        <v>OK</v>
      </c>
    </row>
    <row r="27" spans="1:18" ht="13.5" customHeight="1">
      <c r="A27" s="168" t="str">
        <f>'t1'!A25</f>
        <v>COLLABORATORE SCOLASTICO DEI SERVIZI/ADDETTO ALLE AZIENDE AGRARIE</v>
      </c>
      <c r="B27" s="234" t="str">
        <f>'t1'!B25</f>
        <v>098701</v>
      </c>
      <c r="C27" s="450">
        <f>'t1'!L25</f>
        <v>0</v>
      </c>
      <c r="D27" s="450">
        <f>'t3'!G25</f>
        <v>0</v>
      </c>
      <c r="E27" s="451">
        <f>'t3'!I25</f>
        <v>0</v>
      </c>
      <c r="F27" s="451">
        <f>'t3'!C25</f>
        <v>0</v>
      </c>
      <c r="G27" s="451">
        <f>'t3'!E25</f>
        <v>0</v>
      </c>
      <c r="H27" s="451">
        <f t="shared" si="0"/>
        <v>0</v>
      </c>
      <c r="I27" s="451">
        <f>'t10'!AU25</f>
        <v>0</v>
      </c>
      <c r="J27" s="129" t="str">
        <f t="shared" si="1"/>
        <v>OK</v>
      </c>
      <c r="K27" s="450">
        <f>'t1'!M25</f>
        <v>0</v>
      </c>
      <c r="L27" s="450">
        <f>'t3'!H25</f>
        <v>0</v>
      </c>
      <c r="M27" s="451">
        <f>'t3'!J25</f>
        <v>0</v>
      </c>
      <c r="N27" s="451">
        <f>'t3'!D25</f>
        <v>0</v>
      </c>
      <c r="O27" s="451">
        <f>'t3'!F25</f>
        <v>0</v>
      </c>
      <c r="P27" s="451">
        <f t="shared" si="2"/>
        <v>0</v>
      </c>
      <c r="Q27" s="451">
        <f>'t10'!AV25</f>
        <v>0</v>
      </c>
      <c r="R27" s="239" t="str">
        <f t="shared" si="3"/>
        <v>OK</v>
      </c>
    </row>
    <row r="28" spans="1:18" ht="13.5" customHeight="1">
      <c r="A28" s="168" t="str">
        <f>'t1'!A26</f>
        <v>COLLABORATORE SCOLASTICO</v>
      </c>
      <c r="B28" s="234" t="str">
        <f>'t1'!B26</f>
        <v>011121</v>
      </c>
      <c r="C28" s="450">
        <f>'t1'!L26</f>
        <v>0</v>
      </c>
      <c r="D28" s="450">
        <f>'t3'!G26</f>
        <v>0</v>
      </c>
      <c r="E28" s="451">
        <f>'t3'!I26</f>
        <v>0</v>
      </c>
      <c r="F28" s="451">
        <f>'t3'!C26</f>
        <v>0</v>
      </c>
      <c r="G28" s="451">
        <f>'t3'!E26</f>
        <v>0</v>
      </c>
      <c r="H28" s="451">
        <f t="shared" si="0"/>
        <v>0</v>
      </c>
      <c r="I28" s="451">
        <f>'t10'!AU26</f>
        <v>0</v>
      </c>
      <c r="J28" s="129" t="str">
        <f t="shared" si="1"/>
        <v>OK</v>
      </c>
      <c r="K28" s="450">
        <f>'t1'!M26</f>
        <v>0</v>
      </c>
      <c r="L28" s="450">
        <f>'t3'!H26</f>
        <v>0</v>
      </c>
      <c r="M28" s="451">
        <f>'t3'!J26</f>
        <v>0</v>
      </c>
      <c r="N28" s="451">
        <f>'t3'!D26</f>
        <v>0</v>
      </c>
      <c r="O28" s="451">
        <f>'t3'!F26</f>
        <v>0</v>
      </c>
      <c r="P28" s="451">
        <f t="shared" si="2"/>
        <v>0</v>
      </c>
      <c r="Q28" s="451">
        <f>'t10'!AV26</f>
        <v>0</v>
      </c>
      <c r="R28" s="239" t="str">
        <f t="shared" si="3"/>
        <v>OK</v>
      </c>
    </row>
    <row r="29" spans="1:18" ht="13.5" customHeight="1">
      <c r="A29" s="168" t="str">
        <f>'t1'!A27</f>
        <v>DOC.RELIG. SCUOLA SECOND.</v>
      </c>
      <c r="B29" s="234" t="str">
        <f>'t1'!B27</f>
        <v>016139</v>
      </c>
      <c r="C29" s="450">
        <f>'t1'!L27</f>
        <v>0</v>
      </c>
      <c r="D29" s="450">
        <f>'t3'!G27</f>
        <v>0</v>
      </c>
      <c r="E29" s="451">
        <f>'t3'!I27</f>
        <v>0</v>
      </c>
      <c r="F29" s="451">
        <f>'t3'!C27</f>
        <v>0</v>
      </c>
      <c r="G29" s="451">
        <f>'t3'!E27</f>
        <v>0</v>
      </c>
      <c r="H29" s="451">
        <f t="shared" si="0"/>
        <v>0</v>
      </c>
      <c r="I29" s="451">
        <f>'t10'!AU27</f>
        <v>0</v>
      </c>
      <c r="J29" s="129" t="str">
        <f t="shared" si="1"/>
        <v>OK</v>
      </c>
      <c r="K29" s="450">
        <f>'t1'!M27</f>
        <v>0</v>
      </c>
      <c r="L29" s="450">
        <f>'t3'!H27</f>
        <v>0</v>
      </c>
      <c r="M29" s="451">
        <f>'t3'!J27</f>
        <v>0</v>
      </c>
      <c r="N29" s="451">
        <f>'t3'!D27</f>
        <v>0</v>
      </c>
      <c r="O29" s="451">
        <f>'t3'!F27</f>
        <v>0</v>
      </c>
      <c r="P29" s="451">
        <f t="shared" si="2"/>
        <v>0</v>
      </c>
      <c r="Q29" s="451">
        <f>'t10'!AV27</f>
        <v>0</v>
      </c>
      <c r="R29" s="239" t="str">
        <f t="shared" si="3"/>
        <v>OK</v>
      </c>
    </row>
    <row r="30" spans="1:18" ht="13.5" customHeight="1">
      <c r="A30" s="168" t="str">
        <f>'t1'!A28</f>
        <v>DOC.RELIG. SCUOLA EL. MAT.</v>
      </c>
      <c r="B30" s="234" t="str">
        <f>'t1'!B28</f>
        <v>014138</v>
      </c>
      <c r="C30" s="450">
        <f>'t1'!L28</f>
        <v>0</v>
      </c>
      <c r="D30" s="450">
        <f>'t3'!G28</f>
        <v>0</v>
      </c>
      <c r="E30" s="451">
        <f>'t3'!I28</f>
        <v>0</v>
      </c>
      <c r="F30" s="451">
        <f>'t3'!C28</f>
        <v>0</v>
      </c>
      <c r="G30" s="451">
        <f>'t3'!E28</f>
        <v>0</v>
      </c>
      <c r="H30" s="451">
        <f t="shared" si="0"/>
        <v>0</v>
      </c>
      <c r="I30" s="451">
        <f>'t10'!AU28</f>
        <v>0</v>
      </c>
      <c r="J30" s="129" t="str">
        <f t="shared" si="1"/>
        <v>OK</v>
      </c>
      <c r="K30" s="450">
        <f>'t1'!M28</f>
        <v>0</v>
      </c>
      <c r="L30" s="450">
        <f>'t3'!H28</f>
        <v>0</v>
      </c>
      <c r="M30" s="451">
        <f>'t3'!J28</f>
        <v>0</v>
      </c>
      <c r="N30" s="451">
        <f>'t3'!D28</f>
        <v>0</v>
      </c>
      <c r="O30" s="451">
        <f>'t3'!F28</f>
        <v>0</v>
      </c>
      <c r="P30" s="451">
        <f t="shared" si="2"/>
        <v>0</v>
      </c>
      <c r="Q30" s="451">
        <f>'t10'!AV28</f>
        <v>0</v>
      </c>
      <c r="R30" s="239" t="str">
        <f t="shared" si="3"/>
        <v>OK</v>
      </c>
    </row>
    <row r="31" spans="1:18" ht="13.5" customHeight="1">
      <c r="A31" s="168" t="str">
        <f>'t1'!A29</f>
        <v>DOC. LAUR. IST. SEC. II GRADO TEMPO DETERM. ANNUALE</v>
      </c>
      <c r="B31" s="234" t="str">
        <f>'t1'!B29</f>
        <v>016134</v>
      </c>
      <c r="C31" s="450">
        <f>'t1'!L29</f>
        <v>0</v>
      </c>
      <c r="D31" s="450">
        <f>'t3'!G29</f>
        <v>0</v>
      </c>
      <c r="E31" s="451">
        <f>'t3'!I29</f>
        <v>0</v>
      </c>
      <c r="F31" s="451">
        <f>'t3'!C29</f>
        <v>0</v>
      </c>
      <c r="G31" s="451">
        <f>'t3'!E29</f>
        <v>0</v>
      </c>
      <c r="H31" s="451">
        <f t="shared" si="0"/>
        <v>0</v>
      </c>
      <c r="I31" s="451">
        <f>'t10'!AU29</f>
        <v>0</v>
      </c>
      <c r="J31" s="129" t="str">
        <f t="shared" si="1"/>
        <v>OK</v>
      </c>
      <c r="K31" s="450">
        <f>'t1'!M29</f>
        <v>0</v>
      </c>
      <c r="L31" s="450">
        <f>'t3'!H29</f>
        <v>0</v>
      </c>
      <c r="M31" s="451">
        <f>'t3'!J29</f>
        <v>0</v>
      </c>
      <c r="N31" s="451">
        <f>'t3'!D29</f>
        <v>0</v>
      </c>
      <c r="O31" s="451">
        <f>'t3'!F29</f>
        <v>0</v>
      </c>
      <c r="P31" s="451">
        <f t="shared" si="2"/>
        <v>0</v>
      </c>
      <c r="Q31" s="451">
        <f>'t10'!AV29</f>
        <v>0</v>
      </c>
      <c r="R31" s="239" t="str">
        <f t="shared" si="3"/>
        <v>OK</v>
      </c>
    </row>
    <row r="32" spans="1:18" ht="13.5" customHeight="1">
      <c r="A32" s="168" t="str">
        <f>'t1'!A30</f>
        <v>DOC. LAUR. SOST. IST.SEC. II GRADO T. DETER.ANNUALE</v>
      </c>
      <c r="B32" s="234" t="str">
        <f>'t1'!B30</f>
        <v>016631</v>
      </c>
      <c r="C32" s="450">
        <f>'t1'!L30</f>
        <v>0</v>
      </c>
      <c r="D32" s="450">
        <f>'t3'!G30</f>
        <v>0</v>
      </c>
      <c r="E32" s="451">
        <f>'t3'!I30</f>
        <v>0</v>
      </c>
      <c r="F32" s="451">
        <f>'t3'!C30</f>
        <v>0</v>
      </c>
      <c r="G32" s="451">
        <f>'t3'!E30</f>
        <v>0</v>
      </c>
      <c r="H32" s="451">
        <f t="shared" si="0"/>
        <v>0</v>
      </c>
      <c r="I32" s="451">
        <f>'t10'!AU30</f>
        <v>0</v>
      </c>
      <c r="J32" s="129" t="str">
        <f t="shared" si="1"/>
        <v>OK</v>
      </c>
      <c r="K32" s="450">
        <f>'t1'!M30</f>
        <v>0</v>
      </c>
      <c r="L32" s="450">
        <f>'t3'!H30</f>
        <v>0</v>
      </c>
      <c r="M32" s="451">
        <f>'t3'!J30</f>
        <v>0</v>
      </c>
      <c r="N32" s="451">
        <f>'t3'!D30</f>
        <v>0</v>
      </c>
      <c r="O32" s="451">
        <f>'t3'!F30</f>
        <v>0</v>
      </c>
      <c r="P32" s="451">
        <f t="shared" si="2"/>
        <v>0</v>
      </c>
      <c r="Q32" s="451">
        <f>'t10'!AV30</f>
        <v>0</v>
      </c>
      <c r="R32" s="239" t="str">
        <f t="shared" si="3"/>
        <v>OK</v>
      </c>
    </row>
    <row r="33" spans="1:18" ht="13.5" customHeight="1">
      <c r="A33" s="168" t="str">
        <f>'t1'!A31</f>
        <v>DOC. SCUOLA MEDIA ED EQUIP. TEMPO DETERM. ANNUALE</v>
      </c>
      <c r="B33" s="234" t="str">
        <f>'t1'!B31</f>
        <v>016136</v>
      </c>
      <c r="C33" s="450">
        <f>'t1'!L31</f>
        <v>0</v>
      </c>
      <c r="D33" s="450">
        <f>'t3'!G31</f>
        <v>0</v>
      </c>
      <c r="E33" s="451">
        <f>'t3'!I31</f>
        <v>0</v>
      </c>
      <c r="F33" s="451">
        <f>'t3'!C31</f>
        <v>0</v>
      </c>
      <c r="G33" s="451">
        <f>'t3'!E31</f>
        <v>0</v>
      </c>
      <c r="H33" s="451">
        <f t="shared" si="0"/>
        <v>0</v>
      </c>
      <c r="I33" s="451">
        <f>'t10'!AU31</f>
        <v>0</v>
      </c>
      <c r="J33" s="129" t="str">
        <f t="shared" si="1"/>
        <v>OK</v>
      </c>
      <c r="K33" s="450">
        <f>'t1'!M31</f>
        <v>0</v>
      </c>
      <c r="L33" s="450">
        <f>'t3'!H31</f>
        <v>0</v>
      </c>
      <c r="M33" s="451">
        <f>'t3'!J31</f>
        <v>0</v>
      </c>
      <c r="N33" s="451">
        <f>'t3'!D31</f>
        <v>0</v>
      </c>
      <c r="O33" s="451">
        <f>'t3'!F31</f>
        <v>0</v>
      </c>
      <c r="P33" s="451">
        <f t="shared" si="2"/>
        <v>0</v>
      </c>
      <c r="Q33" s="451">
        <f>'t10'!AV31</f>
        <v>0</v>
      </c>
      <c r="R33" s="239" t="str">
        <f t="shared" si="3"/>
        <v>OK</v>
      </c>
    </row>
    <row r="34" spans="1:18" ht="13.5" customHeight="1">
      <c r="A34" s="168" t="str">
        <f>'t1'!A32</f>
        <v>DOC. LAUR. SOST. SCUOLA MEDIA T.DETER. ANNUALE</v>
      </c>
      <c r="B34" s="234" t="str">
        <f>'t1'!B32</f>
        <v>016639</v>
      </c>
      <c r="C34" s="450">
        <f>'t1'!L32</f>
        <v>0</v>
      </c>
      <c r="D34" s="450">
        <f>'t3'!G32</f>
        <v>0</v>
      </c>
      <c r="E34" s="451">
        <f>'t3'!I32</f>
        <v>0</v>
      </c>
      <c r="F34" s="451">
        <f>'t3'!C32</f>
        <v>0</v>
      </c>
      <c r="G34" s="451">
        <f>'t3'!E32</f>
        <v>0</v>
      </c>
      <c r="H34" s="451">
        <f t="shared" si="0"/>
        <v>0</v>
      </c>
      <c r="I34" s="451">
        <f>'t10'!AU32</f>
        <v>0</v>
      </c>
      <c r="J34" s="129" t="str">
        <f t="shared" si="1"/>
        <v>OK</v>
      </c>
      <c r="K34" s="450">
        <f>'t1'!M32</f>
        <v>0</v>
      </c>
      <c r="L34" s="450">
        <f>'t3'!H32</f>
        <v>0</v>
      </c>
      <c r="M34" s="451">
        <f>'t3'!J32</f>
        <v>0</v>
      </c>
      <c r="N34" s="451">
        <f>'t3'!D32</f>
        <v>0</v>
      </c>
      <c r="O34" s="451">
        <f>'t3'!F32</f>
        <v>0</v>
      </c>
      <c r="P34" s="451">
        <f t="shared" si="2"/>
        <v>0</v>
      </c>
      <c r="Q34" s="451">
        <f>'t10'!AV32</f>
        <v>0</v>
      </c>
      <c r="R34" s="239" t="str">
        <f t="shared" si="3"/>
        <v>OK</v>
      </c>
    </row>
    <row r="35" spans="1:18" ht="13.5" customHeight="1">
      <c r="A35" s="168" t="str">
        <f>'t1'!A33</f>
        <v>INS. SC. ELEMENTARE E EQUIP. TEMPO DETERM. ANNUALE</v>
      </c>
      <c r="B35" s="234" t="str">
        <f>'t1'!B33</f>
        <v>014152</v>
      </c>
      <c r="C35" s="450">
        <f>'t1'!L33</f>
        <v>0</v>
      </c>
      <c r="D35" s="450">
        <f>'t3'!G33</f>
        <v>0</v>
      </c>
      <c r="E35" s="451">
        <f>'t3'!I33</f>
        <v>0</v>
      </c>
      <c r="F35" s="451">
        <f>'t3'!C33</f>
        <v>0</v>
      </c>
      <c r="G35" s="451">
        <f>'t3'!E33</f>
        <v>0</v>
      </c>
      <c r="H35" s="451">
        <f t="shared" si="0"/>
        <v>0</v>
      </c>
      <c r="I35" s="451">
        <f>'t10'!AU33</f>
        <v>0</v>
      </c>
      <c r="J35" s="129" t="str">
        <f t="shared" si="1"/>
        <v>OK</v>
      </c>
      <c r="K35" s="450">
        <f>'t1'!M33</f>
        <v>0</v>
      </c>
      <c r="L35" s="450">
        <f>'t3'!H33</f>
        <v>0</v>
      </c>
      <c r="M35" s="451">
        <f>'t3'!J33</f>
        <v>0</v>
      </c>
      <c r="N35" s="451">
        <f>'t3'!D33</f>
        <v>0</v>
      </c>
      <c r="O35" s="451">
        <f>'t3'!F33</f>
        <v>0</v>
      </c>
      <c r="P35" s="451">
        <f t="shared" si="2"/>
        <v>0</v>
      </c>
      <c r="Q35" s="451">
        <f>'t10'!AV33</f>
        <v>0</v>
      </c>
      <c r="R35" s="239" t="str">
        <f t="shared" si="3"/>
        <v>OK</v>
      </c>
    </row>
    <row r="36" spans="1:18" ht="13.5" customHeight="1">
      <c r="A36" s="168" t="str">
        <f>'t1'!A34</f>
        <v>DOC. DIPL. SOST. SCUOLA ELEM. T. DETER. ANNUALE</v>
      </c>
      <c r="B36" s="234" t="str">
        <f>'t1'!B34</f>
        <v>014635</v>
      </c>
      <c r="C36" s="450">
        <f>'t1'!L34</f>
        <v>0</v>
      </c>
      <c r="D36" s="450">
        <f>'t3'!G34</f>
        <v>0</v>
      </c>
      <c r="E36" s="451">
        <f>'t3'!I34</f>
        <v>0</v>
      </c>
      <c r="F36" s="451">
        <f>'t3'!C34</f>
        <v>0</v>
      </c>
      <c r="G36" s="451">
        <f>'t3'!E34</f>
        <v>0</v>
      </c>
      <c r="H36" s="451">
        <f t="shared" si="0"/>
        <v>0</v>
      </c>
      <c r="I36" s="451">
        <f>'t10'!AU34</f>
        <v>0</v>
      </c>
      <c r="J36" s="129" t="str">
        <f t="shared" si="1"/>
        <v>OK</v>
      </c>
      <c r="K36" s="450">
        <f>'t1'!M34</f>
        <v>0</v>
      </c>
      <c r="L36" s="450">
        <f>'t3'!H34</f>
        <v>0</v>
      </c>
      <c r="M36" s="451">
        <f>'t3'!J34</f>
        <v>0</v>
      </c>
      <c r="N36" s="451">
        <f>'t3'!D34</f>
        <v>0</v>
      </c>
      <c r="O36" s="451">
        <f>'t3'!F34</f>
        <v>0</v>
      </c>
      <c r="P36" s="451">
        <f t="shared" si="2"/>
        <v>0</v>
      </c>
      <c r="Q36" s="451">
        <f>'t10'!AV34</f>
        <v>0</v>
      </c>
      <c r="R36" s="239" t="str">
        <f t="shared" si="3"/>
        <v>OK</v>
      </c>
    </row>
    <row r="37" spans="1:18" ht="13.5" customHeight="1">
      <c r="A37" s="168" t="str">
        <f>'t1'!A35</f>
        <v>INS. SCUOLA MATERNA TEMPO DETERM. ANNUALE</v>
      </c>
      <c r="B37" s="234" t="str">
        <f>'t1'!B35</f>
        <v>014156</v>
      </c>
      <c r="C37" s="450">
        <f>'t1'!L35</f>
        <v>0</v>
      </c>
      <c r="D37" s="450">
        <f>'t3'!G35</f>
        <v>0</v>
      </c>
      <c r="E37" s="451">
        <f>'t3'!I35</f>
        <v>0</v>
      </c>
      <c r="F37" s="451">
        <f>'t3'!C35</f>
        <v>0</v>
      </c>
      <c r="G37" s="451">
        <f>'t3'!E35</f>
        <v>0</v>
      </c>
      <c r="H37" s="451">
        <f t="shared" si="0"/>
        <v>0</v>
      </c>
      <c r="I37" s="451">
        <f>'t10'!AU35</f>
        <v>0</v>
      </c>
      <c r="J37" s="129" t="str">
        <f t="shared" si="1"/>
        <v>OK</v>
      </c>
      <c r="K37" s="450">
        <f>'t1'!M35</f>
        <v>0</v>
      </c>
      <c r="L37" s="450">
        <f>'t3'!H35</f>
        <v>0</v>
      </c>
      <c r="M37" s="451">
        <f>'t3'!J35</f>
        <v>0</v>
      </c>
      <c r="N37" s="451">
        <f>'t3'!D35</f>
        <v>0</v>
      </c>
      <c r="O37" s="451">
        <f>'t3'!F35</f>
        <v>0</v>
      </c>
      <c r="P37" s="451">
        <f t="shared" si="2"/>
        <v>0</v>
      </c>
      <c r="Q37" s="451">
        <f>'t10'!AV35</f>
        <v>0</v>
      </c>
      <c r="R37" s="239" t="str">
        <f t="shared" si="3"/>
        <v>OK</v>
      </c>
    </row>
    <row r="38" spans="1:18" ht="13.5" customHeight="1">
      <c r="A38" s="168" t="str">
        <f>'t1'!A36</f>
        <v>DOC. DIPL.SOST. SC. MATERNA T. DET. ANNUALE</v>
      </c>
      <c r="B38" s="234" t="str">
        <f>'t1'!B36</f>
        <v>014643</v>
      </c>
      <c r="C38" s="450">
        <f>'t1'!L36</f>
        <v>0</v>
      </c>
      <c r="D38" s="450">
        <f>'t3'!G36</f>
        <v>0</v>
      </c>
      <c r="E38" s="451">
        <f>'t3'!I36</f>
        <v>0</v>
      </c>
      <c r="F38" s="451">
        <f>'t3'!C36</f>
        <v>0</v>
      </c>
      <c r="G38" s="451">
        <f>'t3'!E36</f>
        <v>0</v>
      </c>
      <c r="H38" s="451">
        <f t="shared" si="0"/>
        <v>0</v>
      </c>
      <c r="I38" s="451">
        <f>'t10'!AU36</f>
        <v>0</v>
      </c>
      <c r="J38" s="129" t="str">
        <f t="shared" si="1"/>
        <v>OK</v>
      </c>
      <c r="K38" s="450">
        <f>'t1'!M36</f>
        <v>0</v>
      </c>
      <c r="L38" s="450">
        <f>'t3'!H36</f>
        <v>0</v>
      </c>
      <c r="M38" s="451">
        <f>'t3'!J36</f>
        <v>0</v>
      </c>
      <c r="N38" s="451">
        <f>'t3'!D36</f>
        <v>0</v>
      </c>
      <c r="O38" s="451">
        <f>'t3'!F36</f>
        <v>0</v>
      </c>
      <c r="P38" s="451">
        <f t="shared" si="2"/>
        <v>0</v>
      </c>
      <c r="Q38" s="451">
        <f>'t10'!AV36</f>
        <v>0</v>
      </c>
      <c r="R38" s="239" t="str">
        <f t="shared" si="3"/>
        <v>OK</v>
      </c>
    </row>
    <row r="39" spans="1:18" ht="13.5" customHeight="1">
      <c r="A39" s="168" t="str">
        <f>'t1'!A37</f>
        <v>INS. DIPL. ISTIT. II GRADO TEMPO DETERM. ANNUALE</v>
      </c>
      <c r="B39" s="234" t="str">
        <f>'t1'!B37</f>
        <v>014144</v>
      </c>
      <c r="C39" s="450">
        <f>'t1'!L37</f>
        <v>0</v>
      </c>
      <c r="D39" s="450">
        <f>'t3'!G37</f>
        <v>0</v>
      </c>
      <c r="E39" s="451">
        <f>'t3'!I37</f>
        <v>0</v>
      </c>
      <c r="F39" s="451">
        <f>'t3'!C37</f>
        <v>0</v>
      </c>
      <c r="G39" s="451">
        <f>'t3'!E37</f>
        <v>0</v>
      </c>
      <c r="H39" s="451">
        <f t="shared" si="0"/>
        <v>0</v>
      </c>
      <c r="I39" s="451">
        <f>'t10'!AU37</f>
        <v>0</v>
      </c>
      <c r="J39" s="129" t="str">
        <f t="shared" si="1"/>
        <v>OK</v>
      </c>
      <c r="K39" s="450">
        <f>'t1'!M37</f>
        <v>0</v>
      </c>
      <c r="L39" s="450">
        <f>'t3'!H37</f>
        <v>0</v>
      </c>
      <c r="M39" s="451">
        <f>'t3'!J37</f>
        <v>0</v>
      </c>
      <c r="N39" s="451">
        <f>'t3'!D37</f>
        <v>0</v>
      </c>
      <c r="O39" s="451">
        <f>'t3'!F37</f>
        <v>0</v>
      </c>
      <c r="P39" s="451">
        <f t="shared" si="2"/>
        <v>0</v>
      </c>
      <c r="Q39" s="451">
        <f>'t10'!AV37</f>
        <v>0</v>
      </c>
      <c r="R39" s="239" t="str">
        <f t="shared" si="3"/>
        <v>OK</v>
      </c>
    </row>
    <row r="40" spans="1:18" ht="13.5" customHeight="1">
      <c r="A40" s="168" t="str">
        <f>'t1'!A38</f>
        <v>DOC. DIPL. SOST.IST. SEC. II GRADO T. DET. ANNUALE</v>
      </c>
      <c r="B40" s="234" t="str">
        <f>'t1'!B38</f>
        <v>014657</v>
      </c>
      <c r="C40" s="450">
        <f>'t1'!L38</f>
        <v>0</v>
      </c>
      <c r="D40" s="450">
        <f>'t3'!G38</f>
        <v>0</v>
      </c>
      <c r="E40" s="451">
        <f>'t3'!I38</f>
        <v>0</v>
      </c>
      <c r="F40" s="451">
        <f>'t3'!C38</f>
        <v>0</v>
      </c>
      <c r="G40" s="451">
        <f>'t3'!E38</f>
        <v>0</v>
      </c>
      <c r="H40" s="451">
        <f t="shared" si="0"/>
        <v>0</v>
      </c>
      <c r="I40" s="451">
        <f>'t10'!AU38</f>
        <v>0</v>
      </c>
      <c r="J40" s="129" t="str">
        <f t="shared" si="1"/>
        <v>OK</v>
      </c>
      <c r="K40" s="450">
        <f>'t1'!M38</f>
        <v>0</v>
      </c>
      <c r="L40" s="450">
        <f>'t3'!H38</f>
        <v>0</v>
      </c>
      <c r="M40" s="451">
        <f>'t3'!J38</f>
        <v>0</v>
      </c>
      <c r="N40" s="451">
        <f>'t3'!D38</f>
        <v>0</v>
      </c>
      <c r="O40" s="451">
        <f>'t3'!F38</f>
        <v>0</v>
      </c>
      <c r="P40" s="451">
        <f t="shared" si="2"/>
        <v>0</v>
      </c>
      <c r="Q40" s="451">
        <f>'t10'!AV38</f>
        <v>0</v>
      </c>
      <c r="R40" s="239" t="str">
        <f t="shared" si="3"/>
        <v>OK</v>
      </c>
    </row>
    <row r="41" spans="1:18" ht="13.5" customHeight="1">
      <c r="A41" s="168" t="str">
        <f>'t1'!A39</f>
        <v>PERS. EDUCAT. T. DET. ANNUALE</v>
      </c>
      <c r="B41" s="234" t="str">
        <f>'t1'!B39</f>
        <v>014647</v>
      </c>
      <c r="C41" s="450">
        <f>'t1'!L39</f>
        <v>0</v>
      </c>
      <c r="D41" s="450">
        <f>'t3'!G39</f>
        <v>0</v>
      </c>
      <c r="E41" s="451">
        <f>'t3'!I39</f>
        <v>0</v>
      </c>
      <c r="F41" s="451">
        <f>'t3'!C39</f>
        <v>0</v>
      </c>
      <c r="G41" s="451">
        <f>'t3'!E39</f>
        <v>0</v>
      </c>
      <c r="H41" s="451">
        <f t="shared" si="0"/>
        <v>0</v>
      </c>
      <c r="I41" s="451">
        <f>'t10'!AU39</f>
        <v>0</v>
      </c>
      <c r="J41" s="129" t="str">
        <f t="shared" si="1"/>
        <v>OK</v>
      </c>
      <c r="K41" s="450">
        <f>'t1'!M39</f>
        <v>0</v>
      </c>
      <c r="L41" s="450">
        <f>'t3'!H39</f>
        <v>0</v>
      </c>
      <c r="M41" s="451">
        <f>'t3'!J39</f>
        <v>0</v>
      </c>
      <c r="N41" s="451">
        <f>'t3'!D39</f>
        <v>0</v>
      </c>
      <c r="O41" s="451">
        <f>'t3'!F39</f>
        <v>0</v>
      </c>
      <c r="P41" s="451">
        <f t="shared" si="2"/>
        <v>0</v>
      </c>
      <c r="Q41" s="451">
        <f>'t10'!AV39</f>
        <v>0</v>
      </c>
      <c r="R41" s="239" t="str">
        <f t="shared" si="3"/>
        <v>OK</v>
      </c>
    </row>
    <row r="42" spans="1:18" ht="13.5" customHeight="1">
      <c r="A42" s="168" t="str">
        <f>'t1'!A40</f>
        <v>DOC.RELIG. SCUOLA SECOND. T. D. CON CONTR. ANNUALE</v>
      </c>
      <c r="B42" s="234" t="str">
        <f>'t1'!B40</f>
        <v>016802</v>
      </c>
      <c r="C42" s="450">
        <f>'t1'!L40</f>
        <v>0</v>
      </c>
      <c r="D42" s="450">
        <f>'t3'!G40</f>
        <v>0</v>
      </c>
      <c r="E42" s="451">
        <f>'t3'!I40</f>
        <v>0</v>
      </c>
      <c r="F42" s="451">
        <f>'t3'!C40</f>
        <v>0</v>
      </c>
      <c r="G42" s="451">
        <f>'t3'!E40</f>
        <v>0</v>
      </c>
      <c r="H42" s="451">
        <f t="shared" si="0"/>
        <v>0</v>
      </c>
      <c r="I42" s="451">
        <f>'t10'!AU40</f>
        <v>0</v>
      </c>
      <c r="J42" s="129" t="str">
        <f t="shared" si="1"/>
        <v>OK</v>
      </c>
      <c r="K42" s="450">
        <f>'t1'!M40</f>
        <v>0</v>
      </c>
      <c r="L42" s="450">
        <f>'t3'!H40</f>
        <v>0</v>
      </c>
      <c r="M42" s="451">
        <f>'t3'!J40</f>
        <v>0</v>
      </c>
      <c r="N42" s="451">
        <f>'t3'!D40</f>
        <v>0</v>
      </c>
      <c r="O42" s="451">
        <f>'t3'!F40</f>
        <v>0</v>
      </c>
      <c r="P42" s="451">
        <f t="shared" si="2"/>
        <v>0</v>
      </c>
      <c r="Q42" s="451">
        <f>'t10'!AV40</f>
        <v>0</v>
      </c>
      <c r="R42" s="239" t="str">
        <f t="shared" si="3"/>
        <v>OK</v>
      </c>
    </row>
    <row r="43" spans="1:18" ht="13.5" customHeight="1">
      <c r="A43" s="168" t="str">
        <f>'t1'!A41</f>
        <v>DOC.RELIG. SCUOLA EL. MAT. T.D. CON CONTR. ANNUA ANNUALE</v>
      </c>
      <c r="B43" s="234" t="str">
        <f>'t1'!B41</f>
        <v>014803</v>
      </c>
      <c r="C43" s="450">
        <f>'t1'!L41</f>
        <v>0</v>
      </c>
      <c r="D43" s="450">
        <f>'t3'!G41</f>
        <v>0</v>
      </c>
      <c r="E43" s="451">
        <f>'t3'!I41</f>
        <v>0</v>
      </c>
      <c r="F43" s="451">
        <f>'t3'!C41</f>
        <v>0</v>
      </c>
      <c r="G43" s="451">
        <f>'t3'!E41</f>
        <v>0</v>
      </c>
      <c r="H43" s="451">
        <f t="shared" si="0"/>
        <v>0</v>
      </c>
      <c r="I43" s="451">
        <f>'t10'!AU41</f>
        <v>0</v>
      </c>
      <c r="J43" s="129" t="str">
        <f t="shared" si="1"/>
        <v>OK</v>
      </c>
      <c r="K43" s="450">
        <f>'t1'!M41</f>
        <v>0</v>
      </c>
      <c r="L43" s="450">
        <f>'t3'!H41</f>
        <v>0</v>
      </c>
      <c r="M43" s="451">
        <f>'t3'!J41</f>
        <v>0</v>
      </c>
      <c r="N43" s="451">
        <f>'t3'!D41</f>
        <v>0</v>
      </c>
      <c r="O43" s="451">
        <f>'t3'!F41</f>
        <v>0</v>
      </c>
      <c r="P43" s="451">
        <f t="shared" si="2"/>
        <v>0</v>
      </c>
      <c r="Q43" s="451">
        <f>'t10'!AV41</f>
        <v>0</v>
      </c>
      <c r="R43" s="239" t="str">
        <f t="shared" si="3"/>
        <v>OK</v>
      </c>
    </row>
    <row r="44" spans="1:18" ht="13.5" customHeight="1">
      <c r="A44" s="168" t="str">
        <f>'t1'!A42</f>
        <v>DIR. SERV. GEN. ED AMM.TEMPO DETER.</v>
      </c>
      <c r="B44" s="234" t="str">
        <f>'t1'!B42</f>
        <v>013160</v>
      </c>
      <c r="C44" s="450">
        <f>'t1'!L42</f>
        <v>0</v>
      </c>
      <c r="D44" s="450">
        <f>'t3'!G42</f>
        <v>0</v>
      </c>
      <c r="E44" s="451">
        <f>'t3'!I42</f>
        <v>0</v>
      </c>
      <c r="F44" s="451">
        <f>'t3'!C42</f>
        <v>0</v>
      </c>
      <c r="G44" s="451">
        <f>'t3'!E42</f>
        <v>0</v>
      </c>
      <c r="H44" s="451">
        <f t="shared" si="0"/>
        <v>0</v>
      </c>
      <c r="I44" s="451">
        <f>'t10'!AU42</f>
        <v>0</v>
      </c>
      <c r="J44" s="129" t="str">
        <f t="shared" si="1"/>
        <v>OK</v>
      </c>
      <c r="K44" s="450">
        <f>'t1'!M42</f>
        <v>0</v>
      </c>
      <c r="L44" s="450">
        <f>'t3'!H42</f>
        <v>0</v>
      </c>
      <c r="M44" s="451">
        <f>'t3'!J42</f>
        <v>0</v>
      </c>
      <c r="N44" s="451">
        <f>'t3'!D42</f>
        <v>0</v>
      </c>
      <c r="O44" s="451">
        <f>'t3'!F42</f>
        <v>0</v>
      </c>
      <c r="P44" s="451">
        <f t="shared" si="2"/>
        <v>0</v>
      </c>
      <c r="Q44" s="451">
        <f>'t10'!AV42</f>
        <v>0</v>
      </c>
      <c r="R44" s="239" t="str">
        <f t="shared" si="3"/>
        <v>OK</v>
      </c>
    </row>
    <row r="45" spans="1:18" ht="13.5" customHeight="1">
      <c r="A45" s="168" t="str">
        <f>'t1'!A43</f>
        <v>COORDINATORE AMMINISTRATIVO TEMPO DET. ANNUALE</v>
      </c>
      <c r="B45" s="234" t="str">
        <f>'t1'!B43</f>
        <v>013650</v>
      </c>
      <c r="C45" s="450">
        <f>'t1'!L43</f>
        <v>0</v>
      </c>
      <c r="D45" s="450">
        <f>'t3'!G43</f>
        <v>0</v>
      </c>
      <c r="E45" s="451">
        <f>'t3'!I43</f>
        <v>0</v>
      </c>
      <c r="F45" s="451">
        <f>'t3'!C43</f>
        <v>0</v>
      </c>
      <c r="G45" s="451">
        <f>'t3'!E43</f>
        <v>0</v>
      </c>
      <c r="H45" s="451">
        <f t="shared" si="0"/>
        <v>0</v>
      </c>
      <c r="I45" s="451">
        <f>'t10'!AU43</f>
        <v>0</v>
      </c>
      <c r="J45" s="129" t="str">
        <f t="shared" si="1"/>
        <v>OK</v>
      </c>
      <c r="K45" s="450">
        <f>'t1'!M43</f>
        <v>0</v>
      </c>
      <c r="L45" s="450">
        <f>'t3'!H43</f>
        <v>0</v>
      </c>
      <c r="M45" s="451">
        <f>'t3'!J43</f>
        <v>0</v>
      </c>
      <c r="N45" s="451">
        <f>'t3'!D43</f>
        <v>0</v>
      </c>
      <c r="O45" s="451">
        <f>'t3'!F43</f>
        <v>0</v>
      </c>
      <c r="P45" s="451">
        <f t="shared" si="2"/>
        <v>0</v>
      </c>
      <c r="Q45" s="451">
        <f>'t10'!AV43</f>
        <v>0</v>
      </c>
      <c r="R45" s="239" t="str">
        <f t="shared" si="3"/>
        <v>OK</v>
      </c>
    </row>
    <row r="46" spans="1:18" ht="13.5" customHeight="1">
      <c r="A46" s="168" t="str">
        <f>'t1'!A44</f>
        <v>COORDINATORE TECNICO TEMPO DET. ANNUALE</v>
      </c>
      <c r="B46" s="234" t="str">
        <f>'t1'!B44</f>
        <v>013653</v>
      </c>
      <c r="C46" s="450">
        <f>'t1'!L44</f>
        <v>0</v>
      </c>
      <c r="D46" s="450">
        <f>'t3'!G44</f>
        <v>0</v>
      </c>
      <c r="E46" s="451">
        <f>'t3'!I44</f>
        <v>0</v>
      </c>
      <c r="F46" s="451">
        <f>'t3'!C44</f>
        <v>0</v>
      </c>
      <c r="G46" s="451">
        <f>'t3'!E44</f>
        <v>0</v>
      </c>
      <c r="H46" s="451">
        <f t="shared" si="0"/>
        <v>0</v>
      </c>
      <c r="I46" s="451">
        <f>'t10'!AU44</f>
        <v>0</v>
      </c>
      <c r="J46" s="129" t="str">
        <f t="shared" si="1"/>
        <v>OK</v>
      </c>
      <c r="K46" s="450">
        <f>'t1'!M44</f>
        <v>0</v>
      </c>
      <c r="L46" s="450">
        <f>'t3'!H44</f>
        <v>0</v>
      </c>
      <c r="M46" s="451">
        <f>'t3'!J44</f>
        <v>0</v>
      </c>
      <c r="N46" s="451">
        <f>'t3'!D44</f>
        <v>0</v>
      </c>
      <c r="O46" s="451">
        <f>'t3'!F44</f>
        <v>0</v>
      </c>
      <c r="P46" s="451">
        <f t="shared" si="2"/>
        <v>0</v>
      </c>
      <c r="Q46" s="451">
        <f>'t10'!AV44</f>
        <v>0</v>
      </c>
      <c r="R46" s="239" t="str">
        <f t="shared" si="3"/>
        <v>OK</v>
      </c>
    </row>
    <row r="47" spans="1:18" ht="13.5" customHeight="1">
      <c r="A47" s="168" t="str">
        <f>'t1'!A45</f>
        <v>ASSISTENTE AMM.VO TEMPO DET. ANNUALE</v>
      </c>
      <c r="B47" s="234" t="str">
        <f>'t1'!B45</f>
        <v>012118</v>
      </c>
      <c r="C47" s="450">
        <f>'t1'!L45</f>
        <v>0</v>
      </c>
      <c r="D47" s="450">
        <f>'t3'!G45</f>
        <v>0</v>
      </c>
      <c r="E47" s="451">
        <f>'t3'!I45</f>
        <v>0</v>
      </c>
      <c r="F47" s="451">
        <f>'t3'!C45</f>
        <v>0</v>
      </c>
      <c r="G47" s="451">
        <f>'t3'!E45</f>
        <v>0</v>
      </c>
      <c r="H47" s="451">
        <f t="shared" si="0"/>
        <v>0</v>
      </c>
      <c r="I47" s="451">
        <f>'t10'!AU45</f>
        <v>0</v>
      </c>
      <c r="J47" s="129" t="str">
        <f t="shared" si="1"/>
        <v>OK</v>
      </c>
      <c r="K47" s="450">
        <f>'t1'!M45</f>
        <v>0</v>
      </c>
      <c r="L47" s="450">
        <f>'t3'!H45</f>
        <v>0</v>
      </c>
      <c r="M47" s="451">
        <f>'t3'!J45</f>
        <v>0</v>
      </c>
      <c r="N47" s="451">
        <f>'t3'!D45</f>
        <v>0</v>
      </c>
      <c r="O47" s="451">
        <f>'t3'!F45</f>
        <v>0</v>
      </c>
      <c r="P47" s="451">
        <f t="shared" si="2"/>
        <v>0</v>
      </c>
      <c r="Q47" s="451">
        <f>'t10'!AV45</f>
        <v>0</v>
      </c>
      <c r="R47" s="239" t="str">
        <f t="shared" si="3"/>
        <v>OK</v>
      </c>
    </row>
    <row r="48" spans="1:18" ht="13.5" customHeight="1">
      <c r="A48" s="168" t="str">
        <f>'t1'!A46</f>
        <v>ASSISTENTE TECN. TEMPO DET. ANNUALE</v>
      </c>
      <c r="B48" s="234" t="str">
        <f>'t1'!B46</f>
        <v>012120</v>
      </c>
      <c r="C48" s="450">
        <f>'t1'!L46</f>
        <v>0</v>
      </c>
      <c r="D48" s="450">
        <f>'t3'!G46</f>
        <v>0</v>
      </c>
      <c r="E48" s="451">
        <f>'t3'!I46</f>
        <v>0</v>
      </c>
      <c r="F48" s="451">
        <f>'t3'!C46</f>
        <v>0</v>
      </c>
      <c r="G48" s="451">
        <f>'t3'!E46</f>
        <v>0</v>
      </c>
      <c r="H48" s="451">
        <f t="shared" si="0"/>
        <v>0</v>
      </c>
      <c r="I48" s="451">
        <f>'t10'!AU46</f>
        <v>0</v>
      </c>
      <c r="J48" s="129" t="str">
        <f t="shared" si="1"/>
        <v>OK</v>
      </c>
      <c r="K48" s="450">
        <f>'t1'!M46</f>
        <v>0</v>
      </c>
      <c r="L48" s="450">
        <f>'t3'!H46</f>
        <v>0</v>
      </c>
      <c r="M48" s="451">
        <f>'t3'!J46</f>
        <v>0</v>
      </c>
      <c r="N48" s="451">
        <f>'t3'!D46</f>
        <v>0</v>
      </c>
      <c r="O48" s="451">
        <f>'t3'!F46</f>
        <v>0</v>
      </c>
      <c r="P48" s="451">
        <f t="shared" si="2"/>
        <v>0</v>
      </c>
      <c r="Q48" s="451">
        <f>'t10'!AV46</f>
        <v>0</v>
      </c>
      <c r="R48" s="239" t="str">
        <f t="shared" si="3"/>
        <v>OK</v>
      </c>
    </row>
    <row r="49" spans="1:18" ht="13.5" customHeight="1">
      <c r="A49" s="168" t="str">
        <f>'t1'!A47</f>
        <v>CUOCO/INFERMIERE/GUARDAROBIERE TEMPO DETERM.ANNUALE</v>
      </c>
      <c r="B49" s="234" t="str">
        <f>'t1'!B47</f>
        <v>012126</v>
      </c>
      <c r="C49" s="450">
        <f>'t1'!L47</f>
        <v>0</v>
      </c>
      <c r="D49" s="450">
        <f>'t3'!G47</f>
        <v>0</v>
      </c>
      <c r="E49" s="451">
        <f>'t3'!I47</f>
        <v>0</v>
      </c>
      <c r="F49" s="451">
        <f>'t3'!C47</f>
        <v>0</v>
      </c>
      <c r="G49" s="451">
        <f>'t3'!E47</f>
        <v>0</v>
      </c>
      <c r="H49" s="451">
        <f t="shared" si="0"/>
        <v>0</v>
      </c>
      <c r="I49" s="451">
        <f>'t10'!AU47</f>
        <v>0</v>
      </c>
      <c r="J49" s="129" t="str">
        <f t="shared" si="1"/>
        <v>OK</v>
      </c>
      <c r="K49" s="450">
        <f>'t1'!M47</f>
        <v>0</v>
      </c>
      <c r="L49" s="450">
        <f>'t3'!H47</f>
        <v>0</v>
      </c>
      <c r="M49" s="451">
        <f>'t3'!J47</f>
        <v>0</v>
      </c>
      <c r="N49" s="451">
        <f>'t3'!D47</f>
        <v>0</v>
      </c>
      <c r="O49" s="451">
        <f>'t3'!F47</f>
        <v>0</v>
      </c>
      <c r="P49" s="451">
        <f t="shared" si="2"/>
        <v>0</v>
      </c>
      <c r="Q49" s="451">
        <f>'t10'!AV47</f>
        <v>0</v>
      </c>
      <c r="R49" s="239" t="str">
        <f t="shared" si="3"/>
        <v>OK</v>
      </c>
    </row>
    <row r="50" spans="1:18" ht="13.5" customHeight="1">
      <c r="A50" s="168" t="str">
        <f>'t1'!A48</f>
        <v>COLLABORATORE SCOLASTICO DEI SERVIZI/ADDETTO AZ.AGRARIE TEMPO DET.ANNUALE</v>
      </c>
      <c r="B50" s="234" t="str">
        <f>'t1'!B48</f>
        <v>098708</v>
      </c>
      <c r="C50" s="450">
        <f>'t1'!L48</f>
        <v>0</v>
      </c>
      <c r="D50" s="450">
        <f>'t3'!G48</f>
        <v>0</v>
      </c>
      <c r="E50" s="451">
        <f>'t3'!I48</f>
        <v>0</v>
      </c>
      <c r="F50" s="451">
        <f>'t3'!C48</f>
        <v>0</v>
      </c>
      <c r="G50" s="451">
        <f>'t3'!E48</f>
        <v>0</v>
      </c>
      <c r="H50" s="451">
        <f t="shared" si="0"/>
        <v>0</v>
      </c>
      <c r="I50" s="451">
        <f>'t10'!AU48</f>
        <v>0</v>
      </c>
      <c r="J50" s="129" t="str">
        <f t="shared" si="1"/>
        <v>OK</v>
      </c>
      <c r="K50" s="450">
        <f>'t1'!M48</f>
        <v>0</v>
      </c>
      <c r="L50" s="450">
        <f>'t3'!H48</f>
        <v>0</v>
      </c>
      <c r="M50" s="451">
        <f>'t3'!J48</f>
        <v>0</v>
      </c>
      <c r="N50" s="451">
        <f>'t3'!D48</f>
        <v>0</v>
      </c>
      <c r="O50" s="451">
        <f>'t3'!F48</f>
        <v>0</v>
      </c>
      <c r="P50" s="451">
        <f t="shared" si="2"/>
        <v>0</v>
      </c>
      <c r="Q50" s="451">
        <f>'t10'!AV48</f>
        <v>0</v>
      </c>
      <c r="R50" s="239" t="str">
        <f t="shared" si="3"/>
        <v>OK</v>
      </c>
    </row>
    <row r="51" spans="1:18" ht="13.5" customHeight="1">
      <c r="A51" s="168" t="str">
        <f>'t1'!A49</f>
        <v>COLLABORATORE SCOLASTICO TEMPO DET.ANNUALE</v>
      </c>
      <c r="B51" s="234" t="str">
        <f>'t1'!B49</f>
        <v>011124</v>
      </c>
      <c r="C51" s="450">
        <f>'t1'!L49</f>
        <v>0</v>
      </c>
      <c r="D51" s="450">
        <f>'t3'!G49</f>
        <v>0</v>
      </c>
      <c r="E51" s="451">
        <f>'t3'!I49</f>
        <v>0</v>
      </c>
      <c r="F51" s="451">
        <f>'t3'!C49</f>
        <v>0</v>
      </c>
      <c r="G51" s="451">
        <f>'t3'!E49</f>
        <v>0</v>
      </c>
      <c r="H51" s="451">
        <f t="shared" si="0"/>
        <v>0</v>
      </c>
      <c r="I51" s="451">
        <f>'t10'!AU49</f>
        <v>0</v>
      </c>
      <c r="J51" s="129" t="str">
        <f t="shared" si="1"/>
        <v>OK</v>
      </c>
      <c r="K51" s="450">
        <f>'t1'!M49</f>
        <v>0</v>
      </c>
      <c r="L51" s="450">
        <f>'t3'!H49</f>
        <v>0</v>
      </c>
      <c r="M51" s="451">
        <f>'t3'!J49</f>
        <v>0</v>
      </c>
      <c r="N51" s="451">
        <f>'t3'!D49</f>
        <v>0</v>
      </c>
      <c r="O51" s="451">
        <f>'t3'!F49</f>
        <v>0</v>
      </c>
      <c r="P51" s="451">
        <f t="shared" si="2"/>
        <v>0</v>
      </c>
      <c r="Q51" s="451">
        <f>'t10'!AV49</f>
        <v>0</v>
      </c>
      <c r="R51" s="239" t="str">
        <f t="shared" si="3"/>
        <v>OK</v>
      </c>
    </row>
    <row r="52" spans="1:18" ht="13.5" customHeight="1">
      <c r="A52" s="168" t="str">
        <f>'t1'!A50</f>
        <v>DOC. LAUR. IST. SEC. II GRADO T. DETERM. NON ANNUALE</v>
      </c>
      <c r="B52" s="234" t="str">
        <f>'t1'!B50</f>
        <v>016133</v>
      </c>
      <c r="C52" s="450">
        <f>'t1'!L50</f>
        <v>0</v>
      </c>
      <c r="D52" s="450">
        <f>'t3'!G50</f>
        <v>0</v>
      </c>
      <c r="E52" s="451">
        <f>'t3'!I50</f>
        <v>0</v>
      </c>
      <c r="F52" s="451">
        <f>'t3'!C50</f>
        <v>0</v>
      </c>
      <c r="G52" s="451">
        <f>'t3'!E50</f>
        <v>0</v>
      </c>
      <c r="H52" s="451">
        <f t="shared" si="0"/>
        <v>0</v>
      </c>
      <c r="I52" s="451">
        <f>'t10'!AU50</f>
        <v>0</v>
      </c>
      <c r="J52" s="129" t="str">
        <f t="shared" si="1"/>
        <v>OK</v>
      </c>
      <c r="K52" s="450">
        <f>'t1'!M50</f>
        <v>0</v>
      </c>
      <c r="L52" s="450">
        <f>'t3'!H50</f>
        <v>0</v>
      </c>
      <c r="M52" s="451">
        <f>'t3'!J50</f>
        <v>0</v>
      </c>
      <c r="N52" s="451">
        <f>'t3'!D50</f>
        <v>0</v>
      </c>
      <c r="O52" s="451">
        <f>'t3'!F50</f>
        <v>0</v>
      </c>
      <c r="P52" s="451">
        <f t="shared" si="2"/>
        <v>0</v>
      </c>
      <c r="Q52" s="451">
        <f>'t10'!AV50</f>
        <v>0</v>
      </c>
      <c r="R52" s="239" t="str">
        <f t="shared" si="3"/>
        <v>OK</v>
      </c>
    </row>
    <row r="53" spans="1:18" ht="13.5" customHeight="1">
      <c r="A53" s="168" t="str">
        <f>'t1'!A51</f>
        <v>DOC. LAUR. SOST. IST. SEC. II GRADO T. DETER. NON ANNUALE</v>
      </c>
      <c r="B53" s="234" t="str">
        <f>'t1'!B51</f>
        <v>016632</v>
      </c>
      <c r="C53" s="450">
        <f>'t1'!L51</f>
        <v>0</v>
      </c>
      <c r="D53" s="450">
        <f>'t3'!G51</f>
        <v>0</v>
      </c>
      <c r="E53" s="451">
        <f>'t3'!I51</f>
        <v>0</v>
      </c>
      <c r="F53" s="451">
        <f>'t3'!C51</f>
        <v>0</v>
      </c>
      <c r="G53" s="451">
        <f>'t3'!E51</f>
        <v>0</v>
      </c>
      <c r="H53" s="451">
        <f t="shared" si="0"/>
        <v>0</v>
      </c>
      <c r="I53" s="451">
        <f>'t10'!AU51</f>
        <v>0</v>
      </c>
      <c r="J53" s="129" t="str">
        <f t="shared" si="1"/>
        <v>OK</v>
      </c>
      <c r="K53" s="450">
        <f>'t1'!M51</f>
        <v>0</v>
      </c>
      <c r="L53" s="450">
        <f>'t3'!H51</f>
        <v>0</v>
      </c>
      <c r="M53" s="451">
        <f>'t3'!J51</f>
        <v>0</v>
      </c>
      <c r="N53" s="451">
        <f>'t3'!D51</f>
        <v>0</v>
      </c>
      <c r="O53" s="451">
        <f>'t3'!F51</f>
        <v>0</v>
      </c>
      <c r="P53" s="451">
        <f t="shared" si="2"/>
        <v>0</v>
      </c>
      <c r="Q53" s="451">
        <f>'t10'!AV51</f>
        <v>0</v>
      </c>
      <c r="R53" s="239" t="str">
        <f t="shared" si="3"/>
        <v>OK</v>
      </c>
    </row>
    <row r="54" spans="1:18" ht="13.5" customHeight="1">
      <c r="A54" s="168" t="str">
        <f>'t1'!A52</f>
        <v>DOC. SCUOLA MEDIA ED EQUIP. TEMPO DETERM. NON ANNUALE</v>
      </c>
      <c r="B54" s="234" t="str">
        <f>'t1'!B52</f>
        <v>016137</v>
      </c>
      <c r="C54" s="450">
        <f>'t1'!L52</f>
        <v>0</v>
      </c>
      <c r="D54" s="450">
        <f>'t3'!G52</f>
        <v>0</v>
      </c>
      <c r="E54" s="451">
        <f>'t3'!I52</f>
        <v>0</v>
      </c>
      <c r="F54" s="451">
        <f>'t3'!C52</f>
        <v>0</v>
      </c>
      <c r="G54" s="451">
        <f>'t3'!E52</f>
        <v>0</v>
      </c>
      <c r="H54" s="451">
        <f t="shared" si="0"/>
        <v>0</v>
      </c>
      <c r="I54" s="451">
        <f>'t10'!AU52</f>
        <v>0</v>
      </c>
      <c r="J54" s="129" t="str">
        <f t="shared" si="1"/>
        <v>OK</v>
      </c>
      <c r="K54" s="450">
        <f>'t1'!M52</f>
        <v>0</v>
      </c>
      <c r="L54" s="450">
        <f>'t3'!H52</f>
        <v>0</v>
      </c>
      <c r="M54" s="451">
        <f>'t3'!J52</f>
        <v>0</v>
      </c>
      <c r="N54" s="451">
        <f>'t3'!D52</f>
        <v>0</v>
      </c>
      <c r="O54" s="451">
        <f>'t3'!F52</f>
        <v>0</v>
      </c>
      <c r="P54" s="451">
        <f t="shared" si="2"/>
        <v>0</v>
      </c>
      <c r="Q54" s="451">
        <f>'t10'!AV52</f>
        <v>0</v>
      </c>
      <c r="R54" s="239" t="str">
        <f t="shared" si="3"/>
        <v>OK</v>
      </c>
    </row>
    <row r="55" spans="1:18" ht="13.5" customHeight="1">
      <c r="A55" s="168" t="str">
        <f>'t1'!A53</f>
        <v>DOC. LAUR. SOST. SCUOLA MEDIA T.DETER. NON ANNUALE</v>
      </c>
      <c r="B55" s="234" t="str">
        <f>'t1'!B53</f>
        <v>016640</v>
      </c>
      <c r="C55" s="450">
        <f>'t1'!L53</f>
        <v>0</v>
      </c>
      <c r="D55" s="450">
        <f>'t3'!G53</f>
        <v>0</v>
      </c>
      <c r="E55" s="451">
        <f>'t3'!I53</f>
        <v>0</v>
      </c>
      <c r="F55" s="451">
        <f>'t3'!C53</f>
        <v>0</v>
      </c>
      <c r="G55" s="451">
        <f>'t3'!E53</f>
        <v>0</v>
      </c>
      <c r="H55" s="451">
        <f t="shared" si="0"/>
        <v>0</v>
      </c>
      <c r="I55" s="451">
        <f>'t10'!AU53</f>
        <v>0</v>
      </c>
      <c r="J55" s="129" t="str">
        <f t="shared" si="1"/>
        <v>OK</v>
      </c>
      <c r="K55" s="450">
        <f>'t1'!M53</f>
        <v>0</v>
      </c>
      <c r="L55" s="450">
        <f>'t3'!H53</f>
        <v>0</v>
      </c>
      <c r="M55" s="451">
        <f>'t3'!J53</f>
        <v>0</v>
      </c>
      <c r="N55" s="451">
        <f>'t3'!D53</f>
        <v>0</v>
      </c>
      <c r="O55" s="451">
        <f>'t3'!F53</f>
        <v>0</v>
      </c>
      <c r="P55" s="451">
        <f t="shared" si="2"/>
        <v>0</v>
      </c>
      <c r="Q55" s="451">
        <f>'t10'!AV53</f>
        <v>0</v>
      </c>
      <c r="R55" s="239" t="str">
        <f t="shared" si="3"/>
        <v>OK</v>
      </c>
    </row>
    <row r="56" spans="1:18" ht="13.5" customHeight="1">
      <c r="A56" s="168" t="str">
        <f>'t1'!A54</f>
        <v>INS. SC. ELEMENTARE E EQUIP. TEMPO DETERM. NON ANNUALE</v>
      </c>
      <c r="B56" s="234" t="str">
        <f>'t1'!B54</f>
        <v>014153</v>
      </c>
      <c r="C56" s="450">
        <f>'t1'!L54</f>
        <v>0</v>
      </c>
      <c r="D56" s="450">
        <f>'t3'!G54</f>
        <v>0</v>
      </c>
      <c r="E56" s="451">
        <f>'t3'!I54</f>
        <v>0</v>
      </c>
      <c r="F56" s="451">
        <f>'t3'!C54</f>
        <v>0</v>
      </c>
      <c r="G56" s="451">
        <f>'t3'!E54</f>
        <v>0</v>
      </c>
      <c r="H56" s="451">
        <f t="shared" si="0"/>
        <v>0</v>
      </c>
      <c r="I56" s="451">
        <f>'t10'!AU54</f>
        <v>0</v>
      </c>
      <c r="J56" s="129" t="str">
        <f t="shared" si="1"/>
        <v>OK</v>
      </c>
      <c r="K56" s="450">
        <f>'t1'!M54</f>
        <v>0</v>
      </c>
      <c r="L56" s="450">
        <f>'t3'!H54</f>
        <v>0</v>
      </c>
      <c r="M56" s="451">
        <f>'t3'!J54</f>
        <v>0</v>
      </c>
      <c r="N56" s="451">
        <f>'t3'!D54</f>
        <v>0</v>
      </c>
      <c r="O56" s="451">
        <f>'t3'!F54</f>
        <v>0</v>
      </c>
      <c r="P56" s="451">
        <f t="shared" si="2"/>
        <v>0</v>
      </c>
      <c r="Q56" s="451">
        <f>'t10'!AV54</f>
        <v>0</v>
      </c>
      <c r="R56" s="239" t="str">
        <f t="shared" si="3"/>
        <v>OK</v>
      </c>
    </row>
    <row r="57" spans="1:18" ht="13.5" customHeight="1">
      <c r="A57" s="168" t="str">
        <f>'t1'!A55</f>
        <v>DOC. DIPL. SOST SCUOLA ELEM. T. DETER. NON ANNUALE</v>
      </c>
      <c r="B57" s="234" t="str">
        <f>'t1'!B55</f>
        <v>014636</v>
      </c>
      <c r="C57" s="450">
        <f>'t1'!L55</f>
        <v>0</v>
      </c>
      <c r="D57" s="450">
        <f>'t3'!G55</f>
        <v>0</v>
      </c>
      <c r="E57" s="451">
        <f>'t3'!I55</f>
        <v>0</v>
      </c>
      <c r="F57" s="451">
        <f>'t3'!C55</f>
        <v>0</v>
      </c>
      <c r="G57" s="451">
        <f>'t3'!E55</f>
        <v>0</v>
      </c>
      <c r="H57" s="451">
        <f t="shared" si="0"/>
        <v>0</v>
      </c>
      <c r="I57" s="451">
        <f>'t10'!AU55</f>
        <v>0</v>
      </c>
      <c r="J57" s="129" t="str">
        <f t="shared" si="1"/>
        <v>OK</v>
      </c>
      <c r="K57" s="450">
        <f>'t1'!M55</f>
        <v>0</v>
      </c>
      <c r="L57" s="450">
        <f>'t3'!H55</f>
        <v>0</v>
      </c>
      <c r="M57" s="451">
        <f>'t3'!J55</f>
        <v>0</v>
      </c>
      <c r="N57" s="451">
        <f>'t3'!D55</f>
        <v>0</v>
      </c>
      <c r="O57" s="451">
        <f>'t3'!F55</f>
        <v>0</v>
      </c>
      <c r="P57" s="451">
        <f t="shared" si="2"/>
        <v>0</v>
      </c>
      <c r="Q57" s="451">
        <f>'t10'!AV55</f>
        <v>0</v>
      </c>
      <c r="R57" s="239" t="str">
        <f t="shared" si="3"/>
        <v>OK</v>
      </c>
    </row>
    <row r="58" spans="1:18" ht="13.5" customHeight="1">
      <c r="A58" s="168" t="str">
        <f>'t1'!A56</f>
        <v>INS. SCUOLA MATERNA TEMPO DETERM. NON ANNUALE</v>
      </c>
      <c r="B58" s="234" t="str">
        <f>'t1'!B56</f>
        <v>014157</v>
      </c>
      <c r="C58" s="450">
        <f>'t1'!L56</f>
        <v>0</v>
      </c>
      <c r="D58" s="450">
        <f>'t3'!G56</f>
        <v>0</v>
      </c>
      <c r="E58" s="451">
        <f>'t3'!I56</f>
        <v>0</v>
      </c>
      <c r="F58" s="451">
        <f>'t3'!C56</f>
        <v>0</v>
      </c>
      <c r="G58" s="451">
        <f>'t3'!E56</f>
        <v>0</v>
      </c>
      <c r="H58" s="451">
        <f t="shared" si="0"/>
        <v>0</v>
      </c>
      <c r="I58" s="451">
        <f>'t10'!AU56</f>
        <v>0</v>
      </c>
      <c r="J58" s="129" t="str">
        <f t="shared" si="1"/>
        <v>OK</v>
      </c>
      <c r="K58" s="450">
        <f>'t1'!M56</f>
        <v>0</v>
      </c>
      <c r="L58" s="450">
        <f>'t3'!H56</f>
        <v>0</v>
      </c>
      <c r="M58" s="451">
        <f>'t3'!J56</f>
        <v>0</v>
      </c>
      <c r="N58" s="451">
        <f>'t3'!D56</f>
        <v>0</v>
      </c>
      <c r="O58" s="451">
        <f>'t3'!F56</f>
        <v>0</v>
      </c>
      <c r="P58" s="451">
        <f t="shared" si="2"/>
        <v>0</v>
      </c>
      <c r="Q58" s="451">
        <f>'t10'!AV56</f>
        <v>0</v>
      </c>
      <c r="R58" s="239" t="str">
        <f t="shared" si="3"/>
        <v>OK</v>
      </c>
    </row>
    <row r="59" spans="1:18" ht="13.5" customHeight="1">
      <c r="A59" s="168" t="str">
        <f>'t1'!A57</f>
        <v>DOC.DIPL.SOST.SC. MATERNA T.DET. NON ANNUALE</v>
      </c>
      <c r="B59" s="234" t="str">
        <f>'t1'!B57</f>
        <v>014644</v>
      </c>
      <c r="C59" s="450">
        <f>'t1'!L57</f>
        <v>0</v>
      </c>
      <c r="D59" s="450">
        <f>'t3'!G57</f>
        <v>0</v>
      </c>
      <c r="E59" s="451">
        <f>'t3'!I57</f>
        <v>0</v>
      </c>
      <c r="F59" s="451">
        <f>'t3'!C57</f>
        <v>0</v>
      </c>
      <c r="G59" s="451">
        <f>'t3'!E57</f>
        <v>0</v>
      </c>
      <c r="H59" s="451">
        <f t="shared" si="0"/>
        <v>0</v>
      </c>
      <c r="I59" s="451">
        <f>'t10'!AU57</f>
        <v>0</v>
      </c>
      <c r="J59" s="129" t="str">
        <f t="shared" si="1"/>
        <v>OK</v>
      </c>
      <c r="K59" s="450">
        <f>'t1'!M57</f>
        <v>0</v>
      </c>
      <c r="L59" s="450">
        <f>'t3'!H57</f>
        <v>0</v>
      </c>
      <c r="M59" s="451">
        <f>'t3'!J57</f>
        <v>0</v>
      </c>
      <c r="N59" s="451">
        <f>'t3'!D57</f>
        <v>0</v>
      </c>
      <c r="O59" s="451">
        <f>'t3'!F57</f>
        <v>0</v>
      </c>
      <c r="P59" s="451">
        <f t="shared" si="2"/>
        <v>0</v>
      </c>
      <c r="Q59" s="451">
        <f>'t10'!AV57</f>
        <v>0</v>
      </c>
      <c r="R59" s="239" t="str">
        <f t="shared" si="3"/>
        <v>OK</v>
      </c>
    </row>
    <row r="60" spans="1:18" ht="13.5" customHeight="1">
      <c r="A60" s="168" t="str">
        <f>'t1'!A58</f>
        <v>INS. DIPL. ISTIT. II GRADO TEMPO DETERM. NON ANNUALE</v>
      </c>
      <c r="B60" s="234" t="str">
        <f>'t1'!B58</f>
        <v>014145</v>
      </c>
      <c r="C60" s="450">
        <f>'t1'!L58</f>
        <v>0</v>
      </c>
      <c r="D60" s="450">
        <f>'t3'!G58</f>
        <v>0</v>
      </c>
      <c r="E60" s="451">
        <f>'t3'!I58</f>
        <v>0</v>
      </c>
      <c r="F60" s="451">
        <f>'t3'!C58</f>
        <v>0</v>
      </c>
      <c r="G60" s="451">
        <f>'t3'!E58</f>
        <v>0</v>
      </c>
      <c r="H60" s="451">
        <f t="shared" si="0"/>
        <v>0</v>
      </c>
      <c r="I60" s="451">
        <f>'t10'!AU58</f>
        <v>0</v>
      </c>
      <c r="J60" s="129" t="str">
        <f t="shared" si="1"/>
        <v>OK</v>
      </c>
      <c r="K60" s="450">
        <f>'t1'!M58</f>
        <v>0</v>
      </c>
      <c r="L60" s="450">
        <f>'t3'!H58</f>
        <v>0</v>
      </c>
      <c r="M60" s="451">
        <f>'t3'!J58</f>
        <v>0</v>
      </c>
      <c r="N60" s="451">
        <f>'t3'!D58</f>
        <v>0</v>
      </c>
      <c r="O60" s="451">
        <f>'t3'!F58</f>
        <v>0</v>
      </c>
      <c r="P60" s="451">
        <f t="shared" si="2"/>
        <v>0</v>
      </c>
      <c r="Q60" s="451">
        <f>'t10'!AV58</f>
        <v>0</v>
      </c>
      <c r="R60" s="239" t="str">
        <f t="shared" si="3"/>
        <v>OK</v>
      </c>
    </row>
    <row r="61" spans="1:18" ht="13.5" customHeight="1">
      <c r="A61" s="168" t="str">
        <f>'t1'!A59</f>
        <v>DOC. DIPL. SOST.IST. SEC. II GRADO T. DET. NON ANNUALE</v>
      </c>
      <c r="B61" s="234" t="str">
        <f>'t1'!B59</f>
        <v>014658</v>
      </c>
      <c r="C61" s="450">
        <f>'t1'!L59</f>
        <v>0</v>
      </c>
      <c r="D61" s="450">
        <f>'t3'!G59</f>
        <v>0</v>
      </c>
      <c r="E61" s="451">
        <f>'t3'!I59</f>
        <v>0</v>
      </c>
      <c r="F61" s="451">
        <f>'t3'!C59</f>
        <v>0</v>
      </c>
      <c r="G61" s="451">
        <f>'t3'!E59</f>
        <v>0</v>
      </c>
      <c r="H61" s="451">
        <f t="shared" si="0"/>
        <v>0</v>
      </c>
      <c r="I61" s="451">
        <f>'t10'!AU59</f>
        <v>0</v>
      </c>
      <c r="J61" s="129" t="str">
        <f t="shared" si="1"/>
        <v>OK</v>
      </c>
      <c r="K61" s="450">
        <f>'t1'!M59</f>
        <v>0</v>
      </c>
      <c r="L61" s="450">
        <f>'t3'!H59</f>
        <v>0</v>
      </c>
      <c r="M61" s="451">
        <f>'t3'!J59</f>
        <v>0</v>
      </c>
      <c r="N61" s="451">
        <f>'t3'!D59</f>
        <v>0</v>
      </c>
      <c r="O61" s="451">
        <f>'t3'!F59</f>
        <v>0</v>
      </c>
      <c r="P61" s="451">
        <f t="shared" si="2"/>
        <v>0</v>
      </c>
      <c r="Q61" s="451">
        <f>'t10'!AV59</f>
        <v>0</v>
      </c>
      <c r="R61" s="239" t="str">
        <f t="shared" si="3"/>
        <v>OK</v>
      </c>
    </row>
    <row r="62" spans="1:18" ht="13.5" customHeight="1">
      <c r="A62" s="168" t="str">
        <f>'t1'!A60</f>
        <v>PERS. EDUCAT. T. DET. NON ANNUALE</v>
      </c>
      <c r="B62" s="234" t="str">
        <f>'t1'!B60</f>
        <v>014648</v>
      </c>
      <c r="C62" s="450">
        <f>'t1'!L60</f>
        <v>0</v>
      </c>
      <c r="D62" s="450">
        <f>'t3'!G60</f>
        <v>0</v>
      </c>
      <c r="E62" s="451">
        <f>'t3'!I60</f>
        <v>0</v>
      </c>
      <c r="F62" s="451">
        <f>'t3'!C60</f>
        <v>0</v>
      </c>
      <c r="G62" s="451">
        <f>'t3'!E60</f>
        <v>0</v>
      </c>
      <c r="H62" s="451">
        <f t="shared" si="0"/>
        <v>0</v>
      </c>
      <c r="I62" s="451">
        <f>'t10'!AU60</f>
        <v>0</v>
      </c>
      <c r="J62" s="129" t="str">
        <f t="shared" si="1"/>
        <v>OK</v>
      </c>
      <c r="K62" s="450">
        <f>'t1'!M60</f>
        <v>0</v>
      </c>
      <c r="L62" s="450">
        <f>'t3'!H60</f>
        <v>0</v>
      </c>
      <c r="M62" s="451">
        <f>'t3'!J60</f>
        <v>0</v>
      </c>
      <c r="N62" s="451">
        <f>'t3'!D60</f>
        <v>0</v>
      </c>
      <c r="O62" s="451">
        <f>'t3'!F60</f>
        <v>0</v>
      </c>
      <c r="P62" s="451">
        <f t="shared" si="2"/>
        <v>0</v>
      </c>
      <c r="Q62" s="451">
        <f>'t10'!AV60</f>
        <v>0</v>
      </c>
      <c r="R62" s="239" t="str">
        <f t="shared" si="3"/>
        <v>OK</v>
      </c>
    </row>
    <row r="63" spans="1:18" ht="13.5" customHeight="1">
      <c r="A63" s="168" t="str">
        <f>'t1'!A61</f>
        <v>DOC.RELIG. SCUOLA SECOND. T. D.CON CONTR. TERMINE ATT. DID.</v>
      </c>
      <c r="B63" s="234" t="str">
        <f>'t1'!B61</f>
        <v>016804</v>
      </c>
      <c r="C63" s="450">
        <f>'t1'!L61</f>
        <v>0</v>
      </c>
      <c r="D63" s="450">
        <f>'t3'!G61</f>
        <v>0</v>
      </c>
      <c r="E63" s="451">
        <f>'t3'!I61</f>
        <v>0</v>
      </c>
      <c r="F63" s="451">
        <f>'t3'!C61</f>
        <v>0</v>
      </c>
      <c r="G63" s="451">
        <f>'t3'!E61</f>
        <v>0</v>
      </c>
      <c r="H63" s="451">
        <f t="shared" si="0"/>
        <v>0</v>
      </c>
      <c r="I63" s="451">
        <f>'t10'!AU61</f>
        <v>0</v>
      </c>
      <c r="J63" s="129" t="str">
        <f t="shared" si="1"/>
        <v>OK</v>
      </c>
      <c r="K63" s="450">
        <f>'t1'!M61</f>
        <v>0</v>
      </c>
      <c r="L63" s="450">
        <f>'t3'!H61</f>
        <v>0</v>
      </c>
      <c r="M63" s="451">
        <f>'t3'!J61</f>
        <v>0</v>
      </c>
      <c r="N63" s="451">
        <f>'t3'!D61</f>
        <v>0</v>
      </c>
      <c r="O63" s="451">
        <f>'t3'!F61</f>
        <v>0</v>
      </c>
      <c r="P63" s="451">
        <f t="shared" si="2"/>
        <v>0</v>
      </c>
      <c r="Q63" s="451">
        <f>'t10'!AV61</f>
        <v>0</v>
      </c>
      <c r="R63" s="239" t="str">
        <f t="shared" si="3"/>
        <v>OK</v>
      </c>
    </row>
    <row r="64" spans="1:18" ht="13.5" customHeight="1">
      <c r="A64" s="168" t="str">
        <f>'t1'!A62</f>
        <v>DOC.RELIG. SCUOLA EL. MAT. T. D. CONTR. TERMINE ATT. DID. </v>
      </c>
      <c r="B64" s="234" t="str">
        <f>'t1'!B62</f>
        <v>014805</v>
      </c>
      <c r="C64" s="450">
        <f>'t1'!L62</f>
        <v>0</v>
      </c>
      <c r="D64" s="450">
        <f>'t3'!G62</f>
        <v>0</v>
      </c>
      <c r="E64" s="451">
        <f>'t3'!I62</f>
        <v>0</v>
      </c>
      <c r="F64" s="451">
        <f>'t3'!C62</f>
        <v>0</v>
      </c>
      <c r="G64" s="451">
        <f>'t3'!E62</f>
        <v>0</v>
      </c>
      <c r="H64" s="451">
        <f t="shared" si="0"/>
        <v>0</v>
      </c>
      <c r="I64" s="451">
        <f>'t10'!AU62</f>
        <v>0</v>
      </c>
      <c r="J64" s="129" t="str">
        <f t="shared" si="1"/>
        <v>OK</v>
      </c>
      <c r="K64" s="450">
        <f>'t1'!M62</f>
        <v>0</v>
      </c>
      <c r="L64" s="450">
        <f>'t3'!H62</f>
        <v>0</v>
      </c>
      <c r="M64" s="451">
        <f>'t3'!J62</f>
        <v>0</v>
      </c>
      <c r="N64" s="451">
        <f>'t3'!D62</f>
        <v>0</v>
      </c>
      <c r="O64" s="451">
        <f>'t3'!F62</f>
        <v>0</v>
      </c>
      <c r="P64" s="451">
        <f t="shared" si="2"/>
        <v>0</v>
      </c>
      <c r="Q64" s="451">
        <f>'t10'!AV62</f>
        <v>0</v>
      </c>
      <c r="R64" s="239" t="str">
        <f t="shared" si="3"/>
        <v>OK</v>
      </c>
    </row>
    <row r="65" spans="1:18" ht="13.5" customHeight="1">
      <c r="A65" s="168" t="str">
        <f>'t1'!A63</f>
        <v>DIR. SERV, GEN. ED AMM. TEMPO DETER. NON ANNUALE</v>
      </c>
      <c r="B65" s="234" t="str">
        <f>'t1'!B63</f>
        <v>013710</v>
      </c>
      <c r="C65" s="450">
        <f>'t1'!L63</f>
        <v>0</v>
      </c>
      <c r="D65" s="450">
        <f>'t3'!G63</f>
        <v>0</v>
      </c>
      <c r="E65" s="451">
        <f>'t3'!I63</f>
        <v>0</v>
      </c>
      <c r="F65" s="451">
        <f>'t3'!C63</f>
        <v>0</v>
      </c>
      <c r="G65" s="451">
        <f>'t3'!E63</f>
        <v>0</v>
      </c>
      <c r="H65" s="451">
        <f t="shared" si="0"/>
        <v>0</v>
      </c>
      <c r="I65" s="451">
        <f>'t10'!AU63</f>
        <v>0</v>
      </c>
      <c r="J65" s="129" t="str">
        <f t="shared" si="1"/>
        <v>OK</v>
      </c>
      <c r="K65" s="450">
        <f>'t1'!M63</f>
        <v>0</v>
      </c>
      <c r="L65" s="450">
        <f>'t3'!H63</f>
        <v>0</v>
      </c>
      <c r="M65" s="451">
        <f>'t3'!J63</f>
        <v>0</v>
      </c>
      <c r="N65" s="451">
        <f>'t3'!D63</f>
        <v>0</v>
      </c>
      <c r="O65" s="451">
        <f>'t3'!F63</f>
        <v>0</v>
      </c>
      <c r="P65" s="451">
        <f t="shared" si="2"/>
        <v>0</v>
      </c>
      <c r="Q65" s="451">
        <f>'t10'!AV63</f>
        <v>0</v>
      </c>
      <c r="R65" s="239" t="str">
        <f t="shared" si="3"/>
        <v>OK</v>
      </c>
    </row>
    <row r="66" spans="1:18" ht="13.5" customHeight="1">
      <c r="A66" s="168" t="str">
        <f>'t1'!A64</f>
        <v>COORDINATORE AMMINISTRATIVO TEMPO DET. NON ANNUALE</v>
      </c>
      <c r="B66" s="234" t="str">
        <f>'t1'!B64</f>
        <v>013651</v>
      </c>
      <c r="C66" s="450">
        <f>'t1'!L64</f>
        <v>0</v>
      </c>
      <c r="D66" s="450">
        <f>'t3'!G64</f>
        <v>0</v>
      </c>
      <c r="E66" s="451">
        <f>'t3'!I64</f>
        <v>0</v>
      </c>
      <c r="F66" s="451">
        <f>'t3'!C64</f>
        <v>0</v>
      </c>
      <c r="G66" s="451">
        <f>'t3'!E64</f>
        <v>0</v>
      </c>
      <c r="H66" s="451">
        <f t="shared" si="0"/>
        <v>0</v>
      </c>
      <c r="I66" s="451">
        <f>'t10'!AU64</f>
        <v>0</v>
      </c>
      <c r="J66" s="129" t="str">
        <f t="shared" si="1"/>
        <v>OK</v>
      </c>
      <c r="K66" s="450">
        <f>'t1'!M64</f>
        <v>0</v>
      </c>
      <c r="L66" s="450">
        <f>'t3'!H64</f>
        <v>0</v>
      </c>
      <c r="M66" s="451">
        <f>'t3'!J64</f>
        <v>0</v>
      </c>
      <c r="N66" s="451">
        <f>'t3'!D64</f>
        <v>0</v>
      </c>
      <c r="O66" s="451">
        <f>'t3'!F64</f>
        <v>0</v>
      </c>
      <c r="P66" s="451">
        <f t="shared" si="2"/>
        <v>0</v>
      </c>
      <c r="Q66" s="451">
        <f>'t10'!AV64</f>
        <v>0</v>
      </c>
      <c r="R66" s="239" t="str">
        <f t="shared" si="3"/>
        <v>OK</v>
      </c>
    </row>
    <row r="67" spans="1:18" ht="13.5" customHeight="1">
      <c r="A67" s="168" t="str">
        <f>'t1'!A65</f>
        <v>COORDINATORE TECNICO TEMPO DET. NON ANNUALE</v>
      </c>
      <c r="B67" s="234" t="str">
        <f>'t1'!B65</f>
        <v>013654</v>
      </c>
      <c r="C67" s="450">
        <f>'t1'!L65</f>
        <v>0</v>
      </c>
      <c r="D67" s="450">
        <f>'t3'!G65</f>
        <v>0</v>
      </c>
      <c r="E67" s="451">
        <f>'t3'!I65</f>
        <v>0</v>
      </c>
      <c r="F67" s="451">
        <f>'t3'!C65</f>
        <v>0</v>
      </c>
      <c r="G67" s="451">
        <f>'t3'!E65</f>
        <v>0</v>
      </c>
      <c r="H67" s="451">
        <f t="shared" si="0"/>
        <v>0</v>
      </c>
      <c r="I67" s="451">
        <f>'t10'!AU65</f>
        <v>0</v>
      </c>
      <c r="J67" s="129" t="str">
        <f t="shared" si="1"/>
        <v>OK</v>
      </c>
      <c r="K67" s="450">
        <f>'t1'!M65</f>
        <v>0</v>
      </c>
      <c r="L67" s="450">
        <f>'t3'!H65</f>
        <v>0</v>
      </c>
      <c r="M67" s="451">
        <f>'t3'!J65</f>
        <v>0</v>
      </c>
      <c r="N67" s="451">
        <f>'t3'!D65</f>
        <v>0</v>
      </c>
      <c r="O67" s="451">
        <f>'t3'!F65</f>
        <v>0</v>
      </c>
      <c r="P67" s="451">
        <f t="shared" si="2"/>
        <v>0</v>
      </c>
      <c r="Q67" s="451">
        <f>'t10'!AV65</f>
        <v>0</v>
      </c>
      <c r="R67" s="239" t="str">
        <f t="shared" si="3"/>
        <v>OK</v>
      </c>
    </row>
    <row r="68" spans="1:18" ht="13.5" customHeight="1">
      <c r="A68" s="168" t="str">
        <f>'t1'!A66</f>
        <v>ASSIST.AMM.VO TEMPO DET. NON ANNUALE</v>
      </c>
      <c r="B68" s="234" t="str">
        <f>'t1'!B66</f>
        <v>012613</v>
      </c>
      <c r="C68" s="450">
        <f>'t1'!L66</f>
        <v>0</v>
      </c>
      <c r="D68" s="450">
        <f>'t3'!G66</f>
        <v>0</v>
      </c>
      <c r="E68" s="451">
        <f>'t3'!I66</f>
        <v>0</v>
      </c>
      <c r="F68" s="451">
        <f>'t3'!C66</f>
        <v>0</v>
      </c>
      <c r="G68" s="451">
        <f>'t3'!E66</f>
        <v>0</v>
      </c>
      <c r="H68" s="451">
        <f t="shared" si="0"/>
        <v>0</v>
      </c>
      <c r="I68" s="451">
        <f>'t10'!AU66</f>
        <v>0</v>
      </c>
      <c r="J68" s="129" t="str">
        <f t="shared" si="1"/>
        <v>OK</v>
      </c>
      <c r="K68" s="450">
        <f>'t1'!M66</f>
        <v>0</v>
      </c>
      <c r="L68" s="450">
        <f>'t3'!H66</f>
        <v>0</v>
      </c>
      <c r="M68" s="451">
        <f>'t3'!J66</f>
        <v>0</v>
      </c>
      <c r="N68" s="451">
        <f>'t3'!D66</f>
        <v>0</v>
      </c>
      <c r="O68" s="451">
        <f>'t3'!F66</f>
        <v>0</v>
      </c>
      <c r="P68" s="451">
        <f t="shared" si="2"/>
        <v>0</v>
      </c>
      <c r="Q68" s="451">
        <f>'t10'!AV66</f>
        <v>0</v>
      </c>
      <c r="R68" s="239" t="str">
        <f t="shared" si="3"/>
        <v>OK</v>
      </c>
    </row>
    <row r="69" spans="1:18" ht="13.5" customHeight="1">
      <c r="A69" s="168" t="str">
        <f>'t1'!A67</f>
        <v>ASSIST.TECN. T. DETERM. NON ANNUALE</v>
      </c>
      <c r="B69" s="234" t="str">
        <f>'t1'!B67</f>
        <v>012615</v>
      </c>
      <c r="C69" s="450">
        <f>'t1'!L67</f>
        <v>0</v>
      </c>
      <c r="D69" s="450">
        <f>'t3'!G67</f>
        <v>0</v>
      </c>
      <c r="E69" s="451">
        <f>'t3'!I67</f>
        <v>0</v>
      </c>
      <c r="F69" s="451">
        <f>'t3'!C67</f>
        <v>0</v>
      </c>
      <c r="G69" s="451">
        <f>'t3'!E67</f>
        <v>0</v>
      </c>
      <c r="H69" s="451">
        <f t="shared" si="0"/>
        <v>0</v>
      </c>
      <c r="I69" s="451">
        <f>'t10'!AU67</f>
        <v>0</v>
      </c>
      <c r="J69" s="129" t="str">
        <f t="shared" si="1"/>
        <v>OK</v>
      </c>
      <c r="K69" s="450">
        <f>'t1'!M67</f>
        <v>0</v>
      </c>
      <c r="L69" s="450">
        <f>'t3'!H67</f>
        <v>0</v>
      </c>
      <c r="M69" s="451">
        <f>'t3'!J67</f>
        <v>0</v>
      </c>
      <c r="N69" s="451">
        <f>'t3'!D67</f>
        <v>0</v>
      </c>
      <c r="O69" s="451">
        <f>'t3'!F67</f>
        <v>0</v>
      </c>
      <c r="P69" s="451">
        <f t="shared" si="2"/>
        <v>0</v>
      </c>
      <c r="Q69" s="451">
        <f>'t10'!AV67</f>
        <v>0</v>
      </c>
      <c r="R69" s="239" t="str">
        <f t="shared" si="3"/>
        <v>OK</v>
      </c>
    </row>
    <row r="70" spans="1:18" ht="13.5" customHeight="1">
      <c r="A70" s="168" t="str">
        <f>'t1'!A68</f>
        <v>CUOCO/INFERMIERE/GUARDAROBIERE T.DETER.NON ANNUALE</v>
      </c>
      <c r="B70" s="234" t="str">
        <f>'t1'!B68</f>
        <v>012621</v>
      </c>
      <c r="C70" s="450">
        <f>'t1'!L68</f>
        <v>0</v>
      </c>
      <c r="D70" s="450">
        <f>'t3'!G68</f>
        <v>0</v>
      </c>
      <c r="E70" s="451">
        <f>'t3'!I68</f>
        <v>0</v>
      </c>
      <c r="F70" s="451">
        <f>'t3'!C68</f>
        <v>0</v>
      </c>
      <c r="G70" s="451">
        <f>'t3'!E68</f>
        <v>0</v>
      </c>
      <c r="H70" s="451">
        <f t="shared" si="0"/>
        <v>0</v>
      </c>
      <c r="I70" s="451">
        <f>'t10'!AU68</f>
        <v>0</v>
      </c>
      <c r="J70" s="129" t="str">
        <f t="shared" si="1"/>
        <v>OK</v>
      </c>
      <c r="K70" s="450">
        <f>'t1'!M68</f>
        <v>0</v>
      </c>
      <c r="L70" s="450">
        <f>'t3'!H68</f>
        <v>0</v>
      </c>
      <c r="M70" s="451">
        <f>'t3'!J68</f>
        <v>0</v>
      </c>
      <c r="N70" s="451">
        <f>'t3'!D68</f>
        <v>0</v>
      </c>
      <c r="O70" s="451">
        <f>'t3'!F68</f>
        <v>0</v>
      </c>
      <c r="P70" s="451">
        <f t="shared" si="2"/>
        <v>0</v>
      </c>
      <c r="Q70" s="451">
        <f>'t10'!AV68</f>
        <v>0</v>
      </c>
      <c r="R70" s="239" t="str">
        <f t="shared" si="3"/>
        <v>OK</v>
      </c>
    </row>
    <row r="71" spans="1:18" ht="13.5" customHeight="1">
      <c r="A71" s="168" t="str">
        <f>'t1'!A69</f>
        <v>COLLABORATORE SCOLASTICO DEI SERVIZI/ADDETTO  AZ.AGRARIE A TEMPO DETERM. NON ANNUALE</v>
      </c>
      <c r="B71" s="234" t="str">
        <f>'t1'!B69</f>
        <v>098712</v>
      </c>
      <c r="C71" s="450">
        <f>'t1'!L69</f>
        <v>0</v>
      </c>
      <c r="D71" s="450">
        <f>'t3'!G69</f>
        <v>0</v>
      </c>
      <c r="E71" s="451">
        <f>'t3'!I69</f>
        <v>0</v>
      </c>
      <c r="F71" s="451">
        <f>'t3'!C69</f>
        <v>0</v>
      </c>
      <c r="G71" s="451">
        <f>'t3'!E69</f>
        <v>0</v>
      </c>
      <c r="H71" s="451">
        <f t="shared" si="0"/>
        <v>0</v>
      </c>
      <c r="I71" s="451">
        <f>'t10'!AU69</f>
        <v>0</v>
      </c>
      <c r="J71" s="129" t="str">
        <f t="shared" si="1"/>
        <v>OK</v>
      </c>
      <c r="K71" s="450">
        <f>'t1'!M69</f>
        <v>0</v>
      </c>
      <c r="L71" s="450">
        <f>'t3'!H69</f>
        <v>0</v>
      </c>
      <c r="M71" s="451">
        <f>'t3'!J69</f>
        <v>0</v>
      </c>
      <c r="N71" s="451">
        <f>'t3'!D69</f>
        <v>0</v>
      </c>
      <c r="O71" s="451">
        <f>'t3'!F69</f>
        <v>0</v>
      </c>
      <c r="P71" s="451">
        <f t="shared" si="2"/>
        <v>0</v>
      </c>
      <c r="Q71" s="451">
        <f>'t10'!AV69</f>
        <v>0</v>
      </c>
      <c r="R71" s="239" t="str">
        <f t="shared" si="3"/>
        <v>OK</v>
      </c>
    </row>
    <row r="72" spans="1:18" ht="13.5" customHeight="1">
      <c r="A72" s="168" t="str">
        <f>'t1'!A70</f>
        <v>COLLAB. SCOLAST. T. DETER. NON ANNUALE</v>
      </c>
      <c r="B72" s="234" t="str">
        <f>'t1'!B70</f>
        <v>011617</v>
      </c>
      <c r="C72" s="450">
        <f>'t1'!L70</f>
        <v>0</v>
      </c>
      <c r="D72" s="450">
        <f>'t3'!G70</f>
        <v>0</v>
      </c>
      <c r="E72" s="451">
        <f>'t3'!I70</f>
        <v>0</v>
      </c>
      <c r="F72" s="451">
        <f>'t3'!C70</f>
        <v>0</v>
      </c>
      <c r="G72" s="451">
        <f>'t3'!E70</f>
        <v>0</v>
      </c>
      <c r="H72" s="451">
        <f t="shared" si="0"/>
        <v>0</v>
      </c>
      <c r="I72" s="451">
        <f>'t10'!AU70</f>
        <v>0</v>
      </c>
      <c r="J72" s="129" t="str">
        <f t="shared" si="1"/>
        <v>OK</v>
      </c>
      <c r="K72" s="450">
        <f>'t1'!M70</f>
        <v>0</v>
      </c>
      <c r="L72" s="450">
        <f>'t3'!H70</f>
        <v>0</v>
      </c>
      <c r="M72" s="451">
        <f>'t3'!J70</f>
        <v>0</v>
      </c>
      <c r="N72" s="451">
        <f>'t3'!D70</f>
        <v>0</v>
      </c>
      <c r="O72" s="451">
        <f>'t3'!F70</f>
        <v>0</v>
      </c>
      <c r="P72" s="451">
        <f t="shared" si="2"/>
        <v>0</v>
      </c>
      <c r="Q72" s="451">
        <f>'t10'!AV70</f>
        <v>0</v>
      </c>
      <c r="R72" s="239" t="str">
        <f t="shared" si="3"/>
        <v>OK</v>
      </c>
    </row>
    <row r="73" spans="1:18" ht="15.75" customHeight="1">
      <c r="A73" s="168" t="str">
        <f>'t1'!A71</f>
        <v>TOTALE</v>
      </c>
      <c r="B73" s="222"/>
      <c r="C73" s="450">
        <f aca="true" t="shared" si="4" ref="C73:I73">SUM(C8:C72)</f>
        <v>0</v>
      </c>
      <c r="D73" s="450">
        <f t="shared" si="4"/>
        <v>0</v>
      </c>
      <c r="E73" s="450">
        <f t="shared" si="4"/>
        <v>0</v>
      </c>
      <c r="F73" s="450">
        <f t="shared" si="4"/>
        <v>0</v>
      </c>
      <c r="G73" s="450">
        <f t="shared" si="4"/>
        <v>0</v>
      </c>
      <c r="H73" s="450">
        <f t="shared" si="4"/>
        <v>0</v>
      </c>
      <c r="I73" s="450">
        <f t="shared" si="4"/>
        <v>0</v>
      </c>
      <c r="J73" s="129" t="str">
        <f>IF(H73=I73,"OK","ERRORE")</f>
        <v>OK</v>
      </c>
      <c r="K73" s="450">
        <f aca="true" t="shared" si="5" ref="K73:Q73">SUM(K8:K72)</f>
        <v>0</v>
      </c>
      <c r="L73" s="450">
        <f t="shared" si="5"/>
        <v>0</v>
      </c>
      <c r="M73" s="450">
        <f t="shared" si="5"/>
        <v>0</v>
      </c>
      <c r="N73" s="450">
        <f t="shared" si="5"/>
        <v>0</v>
      </c>
      <c r="O73" s="450">
        <f t="shared" si="5"/>
        <v>0</v>
      </c>
      <c r="P73" s="450">
        <f t="shared" si="5"/>
        <v>0</v>
      </c>
      <c r="Q73" s="450">
        <f t="shared" si="5"/>
        <v>0</v>
      </c>
      <c r="R73" s="239" t="str">
        <f>IF(P73=Q73,"OK","ERRORE")</f>
        <v>OK</v>
      </c>
    </row>
  </sheetData>
  <sheetProtection password="EA98" sheet="1" objects="1" scenarios="1" formatColumns="0" selectLockedCells="1" selectUnlockedCells="1"/>
  <mergeCells count="4">
    <mergeCell ref="K5:R5"/>
    <mergeCell ref="C5:J5"/>
    <mergeCell ref="A1:P1"/>
    <mergeCell ref="H2:R2"/>
  </mergeCells>
  <printOptions horizontalCentered="1" verticalCentered="1"/>
  <pageMargins left="0.2" right="0" top="0.17" bottom="0.16" header="0.18" footer="0.2"/>
  <pageSetup fitToHeight="1" fitToWidth="1" horizontalDpi="300" verticalDpi="300" orientation="landscape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M71"/>
  <sheetViews>
    <sheetView showGridLines="0" workbookViewId="0" topLeftCell="A1">
      <pane xSplit="2" ySplit="5" topLeftCell="C4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57.5" style="5" customWidth="1"/>
    <col min="2" max="2" width="10" style="7" bestFit="1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416"/>
      <c r="I1" s="413"/>
      <c r="K1" s="3"/>
      <c r="M1"/>
    </row>
    <row r="2" spans="2:13" ht="21" customHeight="1">
      <c r="B2" s="5"/>
      <c r="C2" s="5"/>
      <c r="D2" s="800"/>
      <c r="E2" s="800"/>
      <c r="F2" s="800"/>
      <c r="G2" s="800"/>
      <c r="H2" s="800"/>
      <c r="I2" s="800"/>
      <c r="J2" s="417"/>
      <c r="K2" s="3"/>
      <c r="M2"/>
    </row>
    <row r="3" spans="1:9" ht="21" customHeight="1">
      <c r="A3" s="244" t="s">
        <v>225</v>
      </c>
      <c r="C3" s="5"/>
      <c r="D3" s="5"/>
      <c r="E3" s="5"/>
      <c r="F3" s="5"/>
      <c r="G3" s="5"/>
      <c r="H3" s="5"/>
      <c r="I3" s="5"/>
    </row>
    <row r="4" spans="1:9" ht="49.5" customHeight="1">
      <c r="A4" s="231" t="s">
        <v>152</v>
      </c>
      <c r="B4" s="231" t="s">
        <v>151</v>
      </c>
      <c r="C4" s="231" t="str">
        <f>"Presenti 31.12 anno precedente (Tab 1)"</f>
        <v>Presenti 31.12 anno precedente (Tab 1)</v>
      </c>
      <c r="D4" s="231" t="s">
        <v>177</v>
      </c>
      <c r="E4" s="231" t="s">
        <v>178</v>
      </c>
      <c r="F4" s="231" t="s">
        <v>179</v>
      </c>
      <c r="G4" s="231" t="s">
        <v>190</v>
      </c>
      <c r="H4" s="231" t="s">
        <v>180</v>
      </c>
      <c r="I4" s="231" t="s">
        <v>142</v>
      </c>
    </row>
    <row r="5" spans="1:9" ht="11.25">
      <c r="A5" s="419"/>
      <c r="B5" s="231"/>
      <c r="C5" s="242" t="s">
        <v>153</v>
      </c>
      <c r="D5" s="242" t="s">
        <v>154</v>
      </c>
      <c r="E5" s="242" t="s">
        <v>155</v>
      </c>
      <c r="F5" s="242" t="s">
        <v>156</v>
      </c>
      <c r="G5" s="242" t="s">
        <v>189</v>
      </c>
      <c r="H5" s="242" t="s">
        <v>181</v>
      </c>
      <c r="I5" s="242" t="s">
        <v>182</v>
      </c>
    </row>
    <row r="6" spans="1:9" ht="13.5" customHeight="1">
      <c r="A6" s="196" t="str">
        <f>'t1'!A6</f>
        <v>DIRIGENTE SCOLASTICO</v>
      </c>
      <c r="B6" s="234" t="str">
        <f>'t1'!B6</f>
        <v>0D0158</v>
      </c>
      <c r="C6" s="450">
        <f>'t1'!C6+'t1'!D6</f>
        <v>0</v>
      </c>
      <c r="D6" s="450">
        <f>'t5'!M6+'t5'!N6</f>
        <v>0</v>
      </c>
      <c r="E6" s="451">
        <f>'t6'!K6+'t6'!L6</f>
        <v>0</v>
      </c>
      <c r="F6" s="451">
        <f>'t4'!C71</f>
        <v>0</v>
      </c>
      <c r="G6" s="451">
        <f>C6-D6+E6+F6</f>
        <v>0</v>
      </c>
      <c r="H6" s="451">
        <f>'t4'!BP6</f>
        <v>0</v>
      </c>
      <c r="I6" s="224" t="str">
        <f>IF(H6&lt;=G6,"OK","ERRORE")</f>
        <v>OK</v>
      </c>
    </row>
    <row r="7" spans="1:9" ht="13.5" customHeight="1">
      <c r="A7" s="196" t="str">
        <f>'t1'!A7</f>
        <v>EX PRESIDI/RUOLO AD ESAURIMENTO</v>
      </c>
      <c r="B7" s="234" t="str">
        <f>'t1'!B7</f>
        <v>0D0E58</v>
      </c>
      <c r="C7" s="450">
        <f>'t1'!C7+'t1'!D7</f>
        <v>0</v>
      </c>
      <c r="D7" s="450">
        <f>'t5'!M7+'t5'!N7</f>
        <v>0</v>
      </c>
      <c r="E7" s="451">
        <f>'t6'!K7+'t6'!L7</f>
        <v>0</v>
      </c>
      <c r="F7" s="451">
        <f>'t4'!D71</f>
        <v>0</v>
      </c>
      <c r="G7" s="451">
        <f aca="true" t="shared" si="0" ref="G7:G70">C7-D7+E7+F7</f>
        <v>0</v>
      </c>
      <c r="H7" s="451">
        <f>'t4'!BP7</f>
        <v>0</v>
      </c>
      <c r="I7" s="224" t="str">
        <f aca="true" t="shared" si="1" ref="I7:I70">IF(H7&lt;=G7,"OK","ERRORE")</f>
        <v>OK</v>
      </c>
    </row>
    <row r="8" spans="1:9" ht="13.5" customHeight="1">
      <c r="A8" s="196" t="str">
        <f>'t1'!A8</f>
        <v>DOC. LAUR. IST. SEC. II GRADO</v>
      </c>
      <c r="B8" s="234" t="str">
        <f>'t1'!B8</f>
        <v>016132</v>
      </c>
      <c r="C8" s="450">
        <f>'t1'!C8+'t1'!D8</f>
        <v>0</v>
      </c>
      <c r="D8" s="450">
        <f>'t5'!M8+'t5'!N8</f>
        <v>0</v>
      </c>
      <c r="E8" s="451">
        <f>'t6'!K8+'t6'!L8</f>
        <v>0</v>
      </c>
      <c r="F8" s="451">
        <f>'t4'!E71</f>
        <v>0</v>
      </c>
      <c r="G8" s="451">
        <f t="shared" si="0"/>
        <v>0</v>
      </c>
      <c r="H8" s="451">
        <f>'t4'!BP8</f>
        <v>0</v>
      </c>
      <c r="I8" s="224" t="str">
        <f t="shared" si="1"/>
        <v>OK</v>
      </c>
    </row>
    <row r="9" spans="1:9" ht="13.5" customHeight="1">
      <c r="A9" s="196" t="str">
        <f>'t1'!A9</f>
        <v>DOC. LAUR. SOST. IST.SEC. II GRADO</v>
      </c>
      <c r="B9" s="234" t="str">
        <f>'t1'!B9</f>
        <v>016630</v>
      </c>
      <c r="C9" s="450">
        <f>'t1'!C9+'t1'!D9</f>
        <v>0</v>
      </c>
      <c r="D9" s="450">
        <f>'t5'!M9+'t5'!N9</f>
        <v>0</v>
      </c>
      <c r="E9" s="451">
        <f>'t6'!K9+'t6'!L9</f>
        <v>0</v>
      </c>
      <c r="F9" s="451">
        <f>'t4'!F71</f>
        <v>0</v>
      </c>
      <c r="G9" s="451">
        <f t="shared" si="0"/>
        <v>0</v>
      </c>
      <c r="H9" s="451">
        <f>'t4'!BP9</f>
        <v>0</v>
      </c>
      <c r="I9" s="224" t="str">
        <f t="shared" si="1"/>
        <v>OK</v>
      </c>
    </row>
    <row r="10" spans="1:9" ht="13.5" customHeight="1">
      <c r="A10" s="196" t="str">
        <f>'t1'!A10</f>
        <v>DOC. SCUOLA MEDIA ED EQUIP.</v>
      </c>
      <c r="B10" s="234" t="str">
        <f>'t1'!B10</f>
        <v>016135</v>
      </c>
      <c r="C10" s="450">
        <f>'t1'!C10+'t1'!D10</f>
        <v>0</v>
      </c>
      <c r="D10" s="450">
        <f>'t5'!M10+'t5'!N10</f>
        <v>0</v>
      </c>
      <c r="E10" s="451">
        <f>'t6'!K10+'t6'!L10</f>
        <v>0</v>
      </c>
      <c r="F10" s="451">
        <f>'t4'!G71</f>
        <v>0</v>
      </c>
      <c r="G10" s="451">
        <f t="shared" si="0"/>
        <v>0</v>
      </c>
      <c r="H10" s="451">
        <f>'t4'!BP10</f>
        <v>0</v>
      </c>
      <c r="I10" s="224" t="str">
        <f t="shared" si="1"/>
        <v>OK</v>
      </c>
    </row>
    <row r="11" spans="1:9" ht="13.5" customHeight="1">
      <c r="A11" s="196" t="str">
        <f>'t1'!A11</f>
        <v>DOC. LAUR. SOST. SCUOLA MEDIA</v>
      </c>
      <c r="B11" s="234" t="str">
        <f>'t1'!B11</f>
        <v>016638</v>
      </c>
      <c r="C11" s="450">
        <f>'t1'!C11+'t1'!D11</f>
        <v>0</v>
      </c>
      <c r="D11" s="450">
        <f>'t5'!M11+'t5'!N11</f>
        <v>0</v>
      </c>
      <c r="E11" s="451">
        <f>'t6'!K11+'t6'!L11</f>
        <v>0</v>
      </c>
      <c r="F11" s="451">
        <f>'t4'!H71</f>
        <v>0</v>
      </c>
      <c r="G11" s="451">
        <f t="shared" si="0"/>
        <v>0</v>
      </c>
      <c r="H11" s="451">
        <f>'t4'!BP11</f>
        <v>0</v>
      </c>
      <c r="I11" s="224" t="str">
        <f t="shared" si="1"/>
        <v>OK</v>
      </c>
    </row>
    <row r="12" spans="1:9" ht="13.5" customHeight="1">
      <c r="A12" s="196" t="str">
        <f>'t1'!A12</f>
        <v>INS. SC. ELEMENTARE ED EQUIP.</v>
      </c>
      <c r="B12" s="234" t="str">
        <f>'t1'!B12</f>
        <v>014154</v>
      </c>
      <c r="C12" s="450">
        <f>'t1'!C12+'t1'!D12</f>
        <v>0</v>
      </c>
      <c r="D12" s="450">
        <f>'t5'!M12+'t5'!N12</f>
        <v>0</v>
      </c>
      <c r="E12" s="451">
        <f>'t6'!K12+'t6'!L12</f>
        <v>0</v>
      </c>
      <c r="F12" s="451">
        <f>'t4'!I71</f>
        <v>0</v>
      </c>
      <c r="G12" s="451">
        <f t="shared" si="0"/>
        <v>0</v>
      </c>
      <c r="H12" s="451">
        <f>'t4'!BP12</f>
        <v>0</v>
      </c>
      <c r="I12" s="224" t="str">
        <f t="shared" si="1"/>
        <v>OK</v>
      </c>
    </row>
    <row r="13" spans="1:9" ht="13.5" customHeight="1">
      <c r="A13" s="196" t="str">
        <f>'t1'!A13</f>
        <v>DOC. DIPL. SOST. SCUOLA ELEMENTARE</v>
      </c>
      <c r="B13" s="234" t="str">
        <f>'t1'!B13</f>
        <v>014634</v>
      </c>
      <c r="C13" s="450">
        <f>'t1'!C13+'t1'!D13</f>
        <v>0</v>
      </c>
      <c r="D13" s="450">
        <f>'t5'!M13+'t5'!N13</f>
        <v>0</v>
      </c>
      <c r="E13" s="451">
        <f>'t6'!K13+'t6'!L13</f>
        <v>0</v>
      </c>
      <c r="F13" s="451">
        <f>'t4'!J71</f>
        <v>0</v>
      </c>
      <c r="G13" s="451">
        <f t="shared" si="0"/>
        <v>0</v>
      </c>
      <c r="H13" s="451">
        <f>'t4'!BP13</f>
        <v>0</v>
      </c>
      <c r="I13" s="224" t="str">
        <f t="shared" si="1"/>
        <v>OK</v>
      </c>
    </row>
    <row r="14" spans="1:9" ht="13.5" customHeight="1">
      <c r="A14" s="196" t="str">
        <f>'t1'!A14</f>
        <v>INS. SCUOLA MATERNA</v>
      </c>
      <c r="B14" s="234" t="str">
        <f>'t1'!B14</f>
        <v>014155</v>
      </c>
      <c r="C14" s="450">
        <f>'t1'!C14+'t1'!D14</f>
        <v>0</v>
      </c>
      <c r="D14" s="450">
        <f>'t5'!M14+'t5'!N14</f>
        <v>0</v>
      </c>
      <c r="E14" s="451">
        <f>'t6'!K14+'t6'!L14</f>
        <v>0</v>
      </c>
      <c r="F14" s="451">
        <f>'t4'!K71</f>
        <v>0</v>
      </c>
      <c r="G14" s="451">
        <f t="shared" si="0"/>
        <v>0</v>
      </c>
      <c r="H14" s="451">
        <f>'t4'!BP14</f>
        <v>0</v>
      </c>
      <c r="I14" s="224" t="str">
        <f t="shared" si="1"/>
        <v>OK</v>
      </c>
    </row>
    <row r="15" spans="1:9" ht="13.5" customHeight="1">
      <c r="A15" s="196" t="str">
        <f>'t1'!A15</f>
        <v>DOC. DIPL. SOST. SCUOLA MATERNA</v>
      </c>
      <c r="B15" s="234" t="str">
        <f>'t1'!B15</f>
        <v>014714</v>
      </c>
      <c r="C15" s="450">
        <f>'t1'!C15+'t1'!D15</f>
        <v>0</v>
      </c>
      <c r="D15" s="450">
        <f>'t5'!M15+'t5'!N15</f>
        <v>0</v>
      </c>
      <c r="E15" s="451">
        <f>'t6'!K15+'t6'!L15</f>
        <v>0</v>
      </c>
      <c r="F15" s="451">
        <f>'t4'!L71</f>
        <v>0</v>
      </c>
      <c r="G15" s="451">
        <f t="shared" si="0"/>
        <v>0</v>
      </c>
      <c r="H15" s="451">
        <f>'t4'!BP15</f>
        <v>0</v>
      </c>
      <c r="I15" s="224" t="str">
        <f t="shared" si="1"/>
        <v>OK</v>
      </c>
    </row>
    <row r="16" spans="1:9" ht="13.5" customHeight="1">
      <c r="A16" s="196" t="str">
        <f>'t1'!A16</f>
        <v>INS. DIPL. ISTIT. II GRADO</v>
      </c>
      <c r="B16" s="234" t="str">
        <f>'t1'!B16</f>
        <v>014143</v>
      </c>
      <c r="C16" s="450">
        <f>'t1'!C16+'t1'!D16</f>
        <v>0</v>
      </c>
      <c r="D16" s="450">
        <f>'t5'!M16+'t5'!N16</f>
        <v>0</v>
      </c>
      <c r="E16" s="451">
        <f>'t6'!K16+'t6'!L16</f>
        <v>0</v>
      </c>
      <c r="F16" s="451">
        <f>'t4'!M71</f>
        <v>0</v>
      </c>
      <c r="G16" s="451">
        <f t="shared" si="0"/>
        <v>0</v>
      </c>
      <c r="H16" s="451">
        <f>'t4'!BP16</f>
        <v>0</v>
      </c>
      <c r="I16" s="224" t="str">
        <f t="shared" si="1"/>
        <v>OK</v>
      </c>
    </row>
    <row r="17" spans="1:9" ht="13.5" customHeight="1">
      <c r="A17" s="196" t="str">
        <f>'t1'!A17</f>
        <v>DOC. DIPL. SOST. IST. SEC. II GRADO</v>
      </c>
      <c r="B17" s="234" t="str">
        <f>'t1'!B17</f>
        <v>014656</v>
      </c>
      <c r="C17" s="450">
        <f>'t1'!C17+'t1'!D17</f>
        <v>0</v>
      </c>
      <c r="D17" s="450">
        <f>'t5'!M17+'t5'!N17</f>
        <v>0</v>
      </c>
      <c r="E17" s="451">
        <f>'t6'!K17+'t6'!L17</f>
        <v>0</v>
      </c>
      <c r="F17" s="451">
        <f>'t4'!N71</f>
        <v>0</v>
      </c>
      <c r="G17" s="451">
        <f t="shared" si="0"/>
        <v>0</v>
      </c>
      <c r="H17" s="451">
        <f>'t4'!BP17</f>
        <v>0</v>
      </c>
      <c r="I17" s="224" t="str">
        <f t="shared" si="1"/>
        <v>OK</v>
      </c>
    </row>
    <row r="18" spans="1:9" ht="13.5" customHeight="1">
      <c r="A18" s="196" t="str">
        <f>'t1'!A18</f>
        <v>PERSONALE EDUCATIVO</v>
      </c>
      <c r="B18" s="234" t="str">
        <f>'t1'!B18</f>
        <v>014646</v>
      </c>
      <c r="C18" s="450">
        <f>'t1'!C18+'t1'!D18</f>
        <v>0</v>
      </c>
      <c r="D18" s="450">
        <f>'t5'!M18+'t5'!N18</f>
        <v>0</v>
      </c>
      <c r="E18" s="451">
        <f>'t6'!K18+'t6'!L18</f>
        <v>0</v>
      </c>
      <c r="F18" s="451">
        <f>'t4'!O71</f>
        <v>0</v>
      </c>
      <c r="G18" s="451">
        <f t="shared" si="0"/>
        <v>0</v>
      </c>
      <c r="H18" s="451">
        <f>'t4'!BP18</f>
        <v>0</v>
      </c>
      <c r="I18" s="224" t="str">
        <f t="shared" si="1"/>
        <v>OK</v>
      </c>
    </row>
    <row r="19" spans="1:9" ht="13.5" customHeight="1">
      <c r="A19" s="196" t="str">
        <f>'t1'!A19</f>
        <v>DIR. SERV. GEN. ED AMM.</v>
      </c>
      <c r="B19" s="234" t="str">
        <f>'t1'!B19</f>
        <v>013159</v>
      </c>
      <c r="C19" s="450">
        <f>'t1'!C19+'t1'!D19</f>
        <v>0</v>
      </c>
      <c r="D19" s="450">
        <f>'t5'!M19+'t5'!N19</f>
        <v>0</v>
      </c>
      <c r="E19" s="451">
        <f>'t6'!K19+'t6'!L19</f>
        <v>0</v>
      </c>
      <c r="F19" s="451">
        <f>'t4'!P71</f>
        <v>0</v>
      </c>
      <c r="G19" s="451">
        <f t="shared" si="0"/>
        <v>0</v>
      </c>
      <c r="H19" s="451">
        <f>'t4'!BP19</f>
        <v>0</v>
      </c>
      <c r="I19" s="224" t="str">
        <f t="shared" si="1"/>
        <v>OK</v>
      </c>
    </row>
    <row r="20" spans="1:9" ht="13.5" customHeight="1">
      <c r="A20" s="196" t="str">
        <f>'t1'!A20</f>
        <v>COORDINATORE AMMINISTRATIVO</v>
      </c>
      <c r="B20" s="234" t="str">
        <f>'t1'!B20</f>
        <v>013498</v>
      </c>
      <c r="C20" s="450">
        <f>'t1'!C20+'t1'!D20</f>
        <v>0</v>
      </c>
      <c r="D20" s="450">
        <f>'t5'!M20+'t5'!N20</f>
        <v>0</v>
      </c>
      <c r="E20" s="451">
        <f>'t6'!K20+'t6'!L20</f>
        <v>0</v>
      </c>
      <c r="F20" s="451">
        <f>'t4'!Q71</f>
        <v>0</v>
      </c>
      <c r="G20" s="451">
        <f t="shared" si="0"/>
        <v>0</v>
      </c>
      <c r="H20" s="451">
        <f>'t4'!BP20</f>
        <v>0</v>
      </c>
      <c r="I20" s="224" t="str">
        <f t="shared" si="1"/>
        <v>OK</v>
      </c>
    </row>
    <row r="21" spans="1:9" ht="13.5" customHeight="1">
      <c r="A21" s="196" t="str">
        <f>'t1'!A21</f>
        <v>COORDINATORE TECNICO</v>
      </c>
      <c r="B21" s="234" t="str">
        <f>'t1'!B21</f>
        <v>013499</v>
      </c>
      <c r="C21" s="450">
        <f>'t1'!C21+'t1'!D21</f>
        <v>0</v>
      </c>
      <c r="D21" s="450">
        <f>'t5'!M21+'t5'!N21</f>
        <v>0</v>
      </c>
      <c r="E21" s="451">
        <f>'t6'!K21+'t6'!L21</f>
        <v>0</v>
      </c>
      <c r="F21" s="451">
        <f>'t4'!R71</f>
        <v>0</v>
      </c>
      <c r="G21" s="451">
        <f t="shared" si="0"/>
        <v>0</v>
      </c>
      <c r="H21" s="451">
        <f>'t4'!BP21</f>
        <v>0</v>
      </c>
      <c r="I21" s="224" t="str">
        <f t="shared" si="1"/>
        <v>OK</v>
      </c>
    </row>
    <row r="22" spans="1:9" ht="13.5" customHeight="1">
      <c r="A22" s="196" t="str">
        <f>'t1'!A22</f>
        <v>ASSISTENTE AMMINISTRATIVO</v>
      </c>
      <c r="B22" s="234" t="str">
        <f>'t1'!B22</f>
        <v>012117</v>
      </c>
      <c r="C22" s="450">
        <f>'t1'!C22+'t1'!D22</f>
        <v>0</v>
      </c>
      <c r="D22" s="450">
        <f>'t5'!M22+'t5'!N22</f>
        <v>0</v>
      </c>
      <c r="E22" s="451">
        <f>'t6'!K22+'t6'!L22</f>
        <v>0</v>
      </c>
      <c r="F22" s="451">
        <f>'t4'!S71</f>
        <v>0</v>
      </c>
      <c r="G22" s="451">
        <f t="shared" si="0"/>
        <v>0</v>
      </c>
      <c r="H22" s="451">
        <f>'t4'!BP22</f>
        <v>0</v>
      </c>
      <c r="I22" s="224" t="str">
        <f t="shared" si="1"/>
        <v>OK</v>
      </c>
    </row>
    <row r="23" spans="1:9" ht="13.5" customHeight="1">
      <c r="A23" s="196" t="str">
        <f>'t1'!A23</f>
        <v>ASSISTENTE TECNICO</v>
      </c>
      <c r="B23" s="234" t="str">
        <f>'t1'!B23</f>
        <v>012119</v>
      </c>
      <c r="C23" s="450">
        <f>'t1'!C23+'t1'!D23</f>
        <v>0</v>
      </c>
      <c r="D23" s="450">
        <f>'t5'!M23+'t5'!N23</f>
        <v>0</v>
      </c>
      <c r="E23" s="451">
        <f>'t6'!K23+'t6'!L23</f>
        <v>0</v>
      </c>
      <c r="F23" s="451">
        <f>'t4'!T71</f>
        <v>0</v>
      </c>
      <c r="G23" s="451">
        <f t="shared" si="0"/>
        <v>0</v>
      </c>
      <c r="H23" s="451">
        <f>'t4'!BP23</f>
        <v>0</v>
      </c>
      <c r="I23" s="224" t="str">
        <f t="shared" si="1"/>
        <v>OK</v>
      </c>
    </row>
    <row r="24" spans="1:9" ht="13.5" customHeight="1">
      <c r="A24" s="196" t="str">
        <f>'t1'!A24</f>
        <v>CUOCO/INFERMIERE/GUARDAROBIERE</v>
      </c>
      <c r="B24" s="234" t="str">
        <f>'t1'!B24</f>
        <v>012125</v>
      </c>
      <c r="C24" s="450">
        <f>'t1'!C24+'t1'!D24</f>
        <v>0</v>
      </c>
      <c r="D24" s="450">
        <f>'t5'!M24+'t5'!N24</f>
        <v>0</v>
      </c>
      <c r="E24" s="451">
        <f>'t6'!K24+'t6'!L24</f>
        <v>0</v>
      </c>
      <c r="F24" s="451">
        <f>'t4'!U71</f>
        <v>0</v>
      </c>
      <c r="G24" s="451">
        <f t="shared" si="0"/>
        <v>0</v>
      </c>
      <c r="H24" s="451">
        <f>'t4'!BP24</f>
        <v>0</v>
      </c>
      <c r="I24" s="224" t="str">
        <f t="shared" si="1"/>
        <v>OK</v>
      </c>
    </row>
    <row r="25" spans="1:9" ht="13.5" customHeight="1">
      <c r="A25" s="196" t="str">
        <f>'t1'!A25</f>
        <v>COLLABORATORE SCOLASTICO DEI SERVIZI/ADDETTO ALLE AZIENDE AGRARIE</v>
      </c>
      <c r="B25" s="234" t="str">
        <f>'t1'!B25</f>
        <v>098701</v>
      </c>
      <c r="C25" s="450">
        <f>'t1'!C25+'t1'!D25</f>
        <v>0</v>
      </c>
      <c r="D25" s="450">
        <f>'t5'!M25+'t5'!N25</f>
        <v>0</v>
      </c>
      <c r="E25" s="451">
        <f>'t6'!K25+'t6'!L25</f>
        <v>0</v>
      </c>
      <c r="F25" s="451">
        <f>'t4'!V71</f>
        <v>0</v>
      </c>
      <c r="G25" s="451">
        <f t="shared" si="0"/>
        <v>0</v>
      </c>
      <c r="H25" s="451">
        <f>'t4'!BP25</f>
        <v>0</v>
      </c>
      <c r="I25" s="224" t="str">
        <f t="shared" si="1"/>
        <v>OK</v>
      </c>
    </row>
    <row r="26" spans="1:9" ht="13.5" customHeight="1">
      <c r="A26" s="196" t="str">
        <f>'t1'!A26</f>
        <v>COLLABORATORE SCOLASTICO</v>
      </c>
      <c r="B26" s="234" t="str">
        <f>'t1'!B26</f>
        <v>011121</v>
      </c>
      <c r="C26" s="450">
        <f>'t1'!C26+'t1'!D26</f>
        <v>0</v>
      </c>
      <c r="D26" s="450">
        <f>'t5'!M26+'t5'!N26</f>
        <v>0</v>
      </c>
      <c r="E26" s="451">
        <f>'t6'!K26+'t6'!L26</f>
        <v>0</v>
      </c>
      <c r="F26" s="451">
        <f>'t4'!W71</f>
        <v>0</v>
      </c>
      <c r="G26" s="451">
        <f t="shared" si="0"/>
        <v>0</v>
      </c>
      <c r="H26" s="451">
        <f>'t4'!BP26</f>
        <v>0</v>
      </c>
      <c r="I26" s="224" t="str">
        <f t="shared" si="1"/>
        <v>OK</v>
      </c>
    </row>
    <row r="27" spans="1:9" ht="13.5" customHeight="1">
      <c r="A27" s="196" t="str">
        <f>'t1'!A27</f>
        <v>DOC.RELIG. SCUOLA SECOND.</v>
      </c>
      <c r="B27" s="234" t="str">
        <f>'t1'!B27</f>
        <v>016139</v>
      </c>
      <c r="C27" s="450">
        <f>'t1'!C27+'t1'!D27</f>
        <v>0</v>
      </c>
      <c r="D27" s="450">
        <f>'t5'!M27+'t5'!N27</f>
        <v>0</v>
      </c>
      <c r="E27" s="451">
        <f>'t6'!K27+'t6'!L27</f>
        <v>0</v>
      </c>
      <c r="F27" s="451">
        <f>'t4'!X71</f>
        <v>0</v>
      </c>
      <c r="G27" s="451">
        <f t="shared" si="0"/>
        <v>0</v>
      </c>
      <c r="H27" s="451">
        <f>'t4'!BP27</f>
        <v>0</v>
      </c>
      <c r="I27" s="224" t="str">
        <f t="shared" si="1"/>
        <v>OK</v>
      </c>
    </row>
    <row r="28" spans="1:9" ht="13.5" customHeight="1">
      <c r="A28" s="196" t="str">
        <f>'t1'!A28</f>
        <v>DOC.RELIG. SCUOLA EL. MAT.</v>
      </c>
      <c r="B28" s="234" t="str">
        <f>'t1'!B28</f>
        <v>014138</v>
      </c>
      <c r="C28" s="450">
        <f>'t1'!C28+'t1'!D28</f>
        <v>0</v>
      </c>
      <c r="D28" s="450">
        <f>'t5'!M28+'t5'!N28</f>
        <v>0</v>
      </c>
      <c r="E28" s="451">
        <f>'t6'!K28+'t6'!L28</f>
        <v>0</v>
      </c>
      <c r="F28" s="451">
        <f>'t4'!Y71</f>
        <v>0</v>
      </c>
      <c r="G28" s="451">
        <f t="shared" si="0"/>
        <v>0</v>
      </c>
      <c r="H28" s="451">
        <f>'t4'!BP28</f>
        <v>0</v>
      </c>
      <c r="I28" s="224" t="str">
        <f t="shared" si="1"/>
        <v>OK</v>
      </c>
    </row>
    <row r="29" spans="1:9" ht="13.5" customHeight="1">
      <c r="A29" s="196" t="str">
        <f>'t1'!A29</f>
        <v>DOC. LAUR. IST. SEC. II GRADO TEMPO DETERM. ANNUALE</v>
      </c>
      <c r="B29" s="234" t="str">
        <f>'t1'!B29</f>
        <v>016134</v>
      </c>
      <c r="C29" s="450">
        <f>'t1'!C29+'t1'!D29</f>
        <v>0</v>
      </c>
      <c r="D29" s="450">
        <f>'t5'!M29+'t5'!N29</f>
        <v>0</v>
      </c>
      <c r="E29" s="451">
        <f>'t6'!K29+'t6'!L29</f>
        <v>0</v>
      </c>
      <c r="F29" s="451">
        <f>'t4'!Z71</f>
        <v>0</v>
      </c>
      <c r="G29" s="451">
        <f t="shared" si="0"/>
        <v>0</v>
      </c>
      <c r="H29" s="451">
        <f>'t4'!BP29</f>
        <v>0</v>
      </c>
      <c r="I29" s="224" t="str">
        <f t="shared" si="1"/>
        <v>OK</v>
      </c>
    </row>
    <row r="30" spans="1:9" ht="13.5" customHeight="1">
      <c r="A30" s="196" t="str">
        <f>'t1'!A30</f>
        <v>DOC. LAUR. SOST. IST.SEC. II GRADO T. DETER.ANNUALE</v>
      </c>
      <c r="B30" s="234" t="str">
        <f>'t1'!B30</f>
        <v>016631</v>
      </c>
      <c r="C30" s="450">
        <f>'t1'!C30+'t1'!D30</f>
        <v>0</v>
      </c>
      <c r="D30" s="450">
        <f>'t5'!M30+'t5'!N30</f>
        <v>0</v>
      </c>
      <c r="E30" s="451">
        <f>'t6'!K30+'t6'!L30</f>
        <v>0</v>
      </c>
      <c r="F30" s="451">
        <f>'t4'!AA71</f>
        <v>0</v>
      </c>
      <c r="G30" s="451">
        <f t="shared" si="0"/>
        <v>0</v>
      </c>
      <c r="H30" s="451">
        <f>'t4'!BP30</f>
        <v>0</v>
      </c>
      <c r="I30" s="224" t="str">
        <f t="shared" si="1"/>
        <v>OK</v>
      </c>
    </row>
    <row r="31" spans="1:9" ht="13.5" customHeight="1">
      <c r="A31" s="196" t="str">
        <f>'t1'!A31</f>
        <v>DOC. SCUOLA MEDIA ED EQUIP. TEMPO DETERM. ANNUALE</v>
      </c>
      <c r="B31" s="234" t="str">
        <f>'t1'!B31</f>
        <v>016136</v>
      </c>
      <c r="C31" s="450">
        <f>'t1'!C31+'t1'!D31</f>
        <v>0</v>
      </c>
      <c r="D31" s="450">
        <f>'t5'!M31+'t5'!N31</f>
        <v>0</v>
      </c>
      <c r="E31" s="451">
        <f>'t6'!K31+'t6'!L31</f>
        <v>0</v>
      </c>
      <c r="F31" s="451">
        <f>'t4'!AB71</f>
        <v>0</v>
      </c>
      <c r="G31" s="451">
        <f t="shared" si="0"/>
        <v>0</v>
      </c>
      <c r="H31" s="451">
        <f>'t4'!BP31</f>
        <v>0</v>
      </c>
      <c r="I31" s="224" t="str">
        <f t="shared" si="1"/>
        <v>OK</v>
      </c>
    </row>
    <row r="32" spans="1:9" ht="13.5" customHeight="1">
      <c r="A32" s="196" t="str">
        <f>'t1'!A32</f>
        <v>DOC. LAUR. SOST. SCUOLA MEDIA T.DETER. ANNUALE</v>
      </c>
      <c r="B32" s="234" t="str">
        <f>'t1'!B32</f>
        <v>016639</v>
      </c>
      <c r="C32" s="450">
        <f>'t1'!C32+'t1'!D32</f>
        <v>0</v>
      </c>
      <c r="D32" s="450">
        <f>'t5'!M32+'t5'!N32</f>
        <v>0</v>
      </c>
      <c r="E32" s="451">
        <f>'t6'!K32+'t6'!L32</f>
        <v>0</v>
      </c>
      <c r="F32" s="451">
        <f>'t4'!AC71</f>
        <v>0</v>
      </c>
      <c r="G32" s="451">
        <f t="shared" si="0"/>
        <v>0</v>
      </c>
      <c r="H32" s="451">
        <f>'t4'!BP32</f>
        <v>0</v>
      </c>
      <c r="I32" s="224" t="str">
        <f t="shared" si="1"/>
        <v>OK</v>
      </c>
    </row>
    <row r="33" spans="1:9" ht="13.5" customHeight="1">
      <c r="A33" s="196" t="str">
        <f>'t1'!A33</f>
        <v>INS. SC. ELEMENTARE E EQUIP. TEMPO DETERM. ANNUALE</v>
      </c>
      <c r="B33" s="234" t="str">
        <f>'t1'!B33</f>
        <v>014152</v>
      </c>
      <c r="C33" s="450">
        <f>'t1'!C33+'t1'!D33</f>
        <v>0</v>
      </c>
      <c r="D33" s="450">
        <f>'t5'!M33+'t5'!N33</f>
        <v>0</v>
      </c>
      <c r="E33" s="451">
        <f>'t6'!K33+'t6'!L33</f>
        <v>0</v>
      </c>
      <c r="F33" s="451">
        <f>'t4'!AD71</f>
        <v>0</v>
      </c>
      <c r="G33" s="451">
        <f t="shared" si="0"/>
        <v>0</v>
      </c>
      <c r="H33" s="451">
        <f>'t4'!BP33</f>
        <v>0</v>
      </c>
      <c r="I33" s="224" t="str">
        <f t="shared" si="1"/>
        <v>OK</v>
      </c>
    </row>
    <row r="34" spans="1:9" ht="13.5" customHeight="1">
      <c r="A34" s="196" t="str">
        <f>'t1'!A34</f>
        <v>DOC. DIPL. SOST. SCUOLA ELEM. T. DETER. ANNUALE</v>
      </c>
      <c r="B34" s="234" t="str">
        <f>'t1'!B34</f>
        <v>014635</v>
      </c>
      <c r="C34" s="450">
        <f>'t1'!C34+'t1'!D34</f>
        <v>0</v>
      </c>
      <c r="D34" s="450">
        <f>'t5'!M34+'t5'!N34</f>
        <v>0</v>
      </c>
      <c r="E34" s="451">
        <f>'t6'!K34+'t6'!L34</f>
        <v>0</v>
      </c>
      <c r="F34" s="451">
        <f>'t4'!AE71</f>
        <v>0</v>
      </c>
      <c r="G34" s="451">
        <f t="shared" si="0"/>
        <v>0</v>
      </c>
      <c r="H34" s="451">
        <f>'t4'!BP34</f>
        <v>0</v>
      </c>
      <c r="I34" s="224" t="str">
        <f t="shared" si="1"/>
        <v>OK</v>
      </c>
    </row>
    <row r="35" spans="1:9" ht="13.5" customHeight="1">
      <c r="A35" s="196" t="str">
        <f>'t1'!A35</f>
        <v>INS. SCUOLA MATERNA TEMPO DETERM. ANNUALE</v>
      </c>
      <c r="B35" s="234" t="str">
        <f>'t1'!B35</f>
        <v>014156</v>
      </c>
      <c r="C35" s="450">
        <f>'t1'!C35+'t1'!D35</f>
        <v>0</v>
      </c>
      <c r="D35" s="450">
        <f>'t5'!M35+'t5'!N35</f>
        <v>0</v>
      </c>
      <c r="E35" s="451">
        <f>'t6'!K35+'t6'!L35</f>
        <v>0</v>
      </c>
      <c r="F35" s="451">
        <f>'t4'!AF71</f>
        <v>0</v>
      </c>
      <c r="G35" s="451">
        <f t="shared" si="0"/>
        <v>0</v>
      </c>
      <c r="H35" s="451">
        <f>'t4'!BP35</f>
        <v>0</v>
      </c>
      <c r="I35" s="224" t="str">
        <f t="shared" si="1"/>
        <v>OK</v>
      </c>
    </row>
    <row r="36" spans="1:9" ht="13.5" customHeight="1">
      <c r="A36" s="196" t="str">
        <f>'t1'!A36</f>
        <v>DOC. DIPL.SOST. SC. MATERNA T. DET. ANNUALE</v>
      </c>
      <c r="B36" s="234" t="str">
        <f>'t1'!B36</f>
        <v>014643</v>
      </c>
      <c r="C36" s="450">
        <f>'t1'!C36+'t1'!D36</f>
        <v>0</v>
      </c>
      <c r="D36" s="450">
        <f>'t5'!M36+'t5'!N36</f>
        <v>0</v>
      </c>
      <c r="E36" s="451">
        <f>'t6'!K36+'t6'!L36</f>
        <v>0</v>
      </c>
      <c r="F36" s="451">
        <f>'t4'!AG71</f>
        <v>0</v>
      </c>
      <c r="G36" s="451">
        <f t="shared" si="0"/>
        <v>0</v>
      </c>
      <c r="H36" s="451">
        <f>'t4'!BP36</f>
        <v>0</v>
      </c>
      <c r="I36" s="224" t="str">
        <f t="shared" si="1"/>
        <v>OK</v>
      </c>
    </row>
    <row r="37" spans="1:9" ht="13.5" customHeight="1">
      <c r="A37" s="196" t="str">
        <f>'t1'!A37</f>
        <v>INS. DIPL. ISTIT. II GRADO TEMPO DETERM. ANNUALE</v>
      </c>
      <c r="B37" s="234" t="str">
        <f>'t1'!B37</f>
        <v>014144</v>
      </c>
      <c r="C37" s="450">
        <f>'t1'!C37+'t1'!D37</f>
        <v>0</v>
      </c>
      <c r="D37" s="450">
        <f>'t5'!M37+'t5'!N37</f>
        <v>0</v>
      </c>
      <c r="E37" s="451">
        <f>'t6'!K37+'t6'!L37</f>
        <v>0</v>
      </c>
      <c r="F37" s="451">
        <f>'t4'!AH71</f>
        <v>0</v>
      </c>
      <c r="G37" s="451">
        <f t="shared" si="0"/>
        <v>0</v>
      </c>
      <c r="H37" s="451">
        <f>'t4'!BP37</f>
        <v>0</v>
      </c>
      <c r="I37" s="224" t="str">
        <f t="shared" si="1"/>
        <v>OK</v>
      </c>
    </row>
    <row r="38" spans="1:9" ht="13.5" customHeight="1">
      <c r="A38" s="196" t="str">
        <f>'t1'!A38</f>
        <v>DOC. DIPL. SOST.IST. SEC. II GRADO T. DET. ANNUALE</v>
      </c>
      <c r="B38" s="234" t="str">
        <f>'t1'!B38</f>
        <v>014657</v>
      </c>
      <c r="C38" s="450">
        <f>'t1'!C38+'t1'!D38</f>
        <v>0</v>
      </c>
      <c r="D38" s="450">
        <f>'t5'!M38+'t5'!N38</f>
        <v>0</v>
      </c>
      <c r="E38" s="451">
        <f>'t6'!K38+'t6'!L38</f>
        <v>0</v>
      </c>
      <c r="F38" s="451">
        <f>'t4'!AI71</f>
        <v>0</v>
      </c>
      <c r="G38" s="451">
        <f t="shared" si="0"/>
        <v>0</v>
      </c>
      <c r="H38" s="451">
        <f>'t4'!BP38</f>
        <v>0</v>
      </c>
      <c r="I38" s="224" t="str">
        <f t="shared" si="1"/>
        <v>OK</v>
      </c>
    </row>
    <row r="39" spans="1:9" ht="13.5" customHeight="1">
      <c r="A39" s="196" t="str">
        <f>'t1'!A39</f>
        <v>PERS. EDUCAT. T. DET. ANNUALE</v>
      </c>
      <c r="B39" s="234" t="str">
        <f>'t1'!B39</f>
        <v>014647</v>
      </c>
      <c r="C39" s="450">
        <f>'t1'!C39+'t1'!D39</f>
        <v>0</v>
      </c>
      <c r="D39" s="450">
        <f>'t5'!M39+'t5'!N39</f>
        <v>0</v>
      </c>
      <c r="E39" s="451">
        <f>'t6'!K39+'t6'!L39</f>
        <v>0</v>
      </c>
      <c r="F39" s="451">
        <f>'t4'!AJ71</f>
        <v>0</v>
      </c>
      <c r="G39" s="451">
        <f t="shared" si="0"/>
        <v>0</v>
      </c>
      <c r="H39" s="451">
        <f>'t4'!BP39</f>
        <v>0</v>
      </c>
      <c r="I39" s="224" t="str">
        <f t="shared" si="1"/>
        <v>OK</v>
      </c>
    </row>
    <row r="40" spans="1:9" ht="13.5" customHeight="1">
      <c r="A40" s="196" t="str">
        <f>'t1'!A40</f>
        <v>DOC.RELIG. SCUOLA SECOND. T. D. CON CONTR. ANNUALE</v>
      </c>
      <c r="B40" s="234" t="str">
        <f>'t1'!B40</f>
        <v>016802</v>
      </c>
      <c r="C40" s="450">
        <f>'t1'!C40+'t1'!D40</f>
        <v>0</v>
      </c>
      <c r="D40" s="450">
        <f>'t5'!M40+'t5'!N40</f>
        <v>0</v>
      </c>
      <c r="E40" s="451">
        <f>'t6'!K40+'t6'!L40</f>
        <v>0</v>
      </c>
      <c r="F40" s="451">
        <f>'t4'!AK71</f>
        <v>0</v>
      </c>
      <c r="G40" s="451">
        <f t="shared" si="0"/>
        <v>0</v>
      </c>
      <c r="H40" s="451">
        <f>'t4'!BP40</f>
        <v>0</v>
      </c>
      <c r="I40" s="224" t="str">
        <f t="shared" si="1"/>
        <v>OK</v>
      </c>
    </row>
    <row r="41" spans="1:9" ht="13.5" customHeight="1">
      <c r="A41" s="196" t="str">
        <f>'t1'!A41</f>
        <v>DOC.RELIG. SCUOLA EL. MAT. T.D. CON CONTR. ANNUA ANNUALE</v>
      </c>
      <c r="B41" s="234" t="str">
        <f>'t1'!B41</f>
        <v>014803</v>
      </c>
      <c r="C41" s="450">
        <f>'t1'!C41+'t1'!D41</f>
        <v>0</v>
      </c>
      <c r="D41" s="450">
        <f>'t5'!M41+'t5'!N41</f>
        <v>0</v>
      </c>
      <c r="E41" s="451">
        <f>'t6'!K41+'t6'!L41</f>
        <v>0</v>
      </c>
      <c r="F41" s="451">
        <f>'t4'!AL71</f>
        <v>0</v>
      </c>
      <c r="G41" s="451">
        <f t="shared" si="0"/>
        <v>0</v>
      </c>
      <c r="H41" s="451">
        <f>'t4'!BP41</f>
        <v>0</v>
      </c>
      <c r="I41" s="224" t="str">
        <f t="shared" si="1"/>
        <v>OK</v>
      </c>
    </row>
    <row r="42" spans="1:9" ht="13.5" customHeight="1">
      <c r="A42" s="196" t="str">
        <f>'t1'!A42</f>
        <v>DIR. SERV. GEN. ED AMM.TEMPO DETER.</v>
      </c>
      <c r="B42" s="234" t="str">
        <f>'t1'!B42</f>
        <v>013160</v>
      </c>
      <c r="C42" s="450">
        <f>'t1'!C42+'t1'!D42</f>
        <v>0</v>
      </c>
      <c r="D42" s="450">
        <f>'t5'!M42+'t5'!N42</f>
        <v>0</v>
      </c>
      <c r="E42" s="451">
        <f>'t6'!K42+'t6'!L42</f>
        <v>0</v>
      </c>
      <c r="F42" s="451">
        <f>'t4'!AM71</f>
        <v>0</v>
      </c>
      <c r="G42" s="451">
        <f t="shared" si="0"/>
        <v>0</v>
      </c>
      <c r="H42" s="451">
        <f>'t4'!BP42</f>
        <v>0</v>
      </c>
      <c r="I42" s="224" t="str">
        <f t="shared" si="1"/>
        <v>OK</v>
      </c>
    </row>
    <row r="43" spans="1:9" ht="13.5" customHeight="1">
      <c r="A43" s="196" t="str">
        <f>'t1'!A43</f>
        <v>COORDINATORE AMMINISTRATIVO TEMPO DET. ANNUALE</v>
      </c>
      <c r="B43" s="234" t="str">
        <f>'t1'!B43</f>
        <v>013650</v>
      </c>
      <c r="C43" s="450">
        <f>'t1'!C43+'t1'!D43</f>
        <v>0</v>
      </c>
      <c r="D43" s="450">
        <f>'t5'!M43+'t5'!N43</f>
        <v>0</v>
      </c>
      <c r="E43" s="451">
        <f>'t6'!K43+'t6'!L43</f>
        <v>0</v>
      </c>
      <c r="F43" s="451">
        <f>'t4'!AN71</f>
        <v>0</v>
      </c>
      <c r="G43" s="451">
        <f t="shared" si="0"/>
        <v>0</v>
      </c>
      <c r="H43" s="451">
        <f>'t4'!BP43</f>
        <v>0</v>
      </c>
      <c r="I43" s="224" t="str">
        <f t="shared" si="1"/>
        <v>OK</v>
      </c>
    </row>
    <row r="44" spans="1:9" ht="13.5" customHeight="1">
      <c r="A44" s="196" t="str">
        <f>'t1'!A44</f>
        <v>COORDINATORE TECNICO TEMPO DET. ANNUALE</v>
      </c>
      <c r="B44" s="234" t="str">
        <f>'t1'!B44</f>
        <v>013653</v>
      </c>
      <c r="C44" s="450">
        <f>'t1'!C44+'t1'!D44</f>
        <v>0</v>
      </c>
      <c r="D44" s="450">
        <f>'t5'!M44+'t5'!N44</f>
        <v>0</v>
      </c>
      <c r="E44" s="451">
        <f>'t6'!K44+'t6'!L44</f>
        <v>0</v>
      </c>
      <c r="F44" s="451">
        <f>'t4'!AO71</f>
        <v>0</v>
      </c>
      <c r="G44" s="451">
        <f t="shared" si="0"/>
        <v>0</v>
      </c>
      <c r="H44" s="451">
        <f>'t4'!BP44</f>
        <v>0</v>
      </c>
      <c r="I44" s="224" t="str">
        <f t="shared" si="1"/>
        <v>OK</v>
      </c>
    </row>
    <row r="45" spans="1:9" ht="13.5" customHeight="1">
      <c r="A45" s="196" t="str">
        <f>'t1'!A45</f>
        <v>ASSISTENTE AMM.VO TEMPO DET. ANNUALE</v>
      </c>
      <c r="B45" s="234" t="str">
        <f>'t1'!B45</f>
        <v>012118</v>
      </c>
      <c r="C45" s="450">
        <f>'t1'!C45+'t1'!D45</f>
        <v>0</v>
      </c>
      <c r="D45" s="450">
        <f>'t5'!M45+'t5'!N45</f>
        <v>0</v>
      </c>
      <c r="E45" s="451">
        <f>'t6'!K45+'t6'!L45</f>
        <v>0</v>
      </c>
      <c r="F45" s="451">
        <f>'t4'!AP71</f>
        <v>0</v>
      </c>
      <c r="G45" s="451">
        <f t="shared" si="0"/>
        <v>0</v>
      </c>
      <c r="H45" s="451">
        <f>'t4'!BP45</f>
        <v>0</v>
      </c>
      <c r="I45" s="224" t="str">
        <f t="shared" si="1"/>
        <v>OK</v>
      </c>
    </row>
    <row r="46" spans="1:9" ht="13.5" customHeight="1">
      <c r="A46" s="196" t="str">
        <f>'t1'!A46</f>
        <v>ASSISTENTE TECN. TEMPO DET. ANNUALE</v>
      </c>
      <c r="B46" s="234" t="str">
        <f>'t1'!B46</f>
        <v>012120</v>
      </c>
      <c r="C46" s="450">
        <f>'t1'!C46+'t1'!D46</f>
        <v>0</v>
      </c>
      <c r="D46" s="450">
        <f>'t5'!M46+'t5'!N46</f>
        <v>0</v>
      </c>
      <c r="E46" s="451">
        <f>'t6'!K46+'t6'!L46</f>
        <v>0</v>
      </c>
      <c r="F46" s="451">
        <f>'t4'!AQ71</f>
        <v>0</v>
      </c>
      <c r="G46" s="451">
        <f t="shared" si="0"/>
        <v>0</v>
      </c>
      <c r="H46" s="451">
        <f>'t4'!BP46</f>
        <v>0</v>
      </c>
      <c r="I46" s="224" t="str">
        <f t="shared" si="1"/>
        <v>OK</v>
      </c>
    </row>
    <row r="47" spans="1:9" ht="13.5" customHeight="1">
      <c r="A47" s="196" t="str">
        <f>'t1'!A47</f>
        <v>CUOCO/INFERMIERE/GUARDAROBIERE TEMPO DETERM.ANNUALE</v>
      </c>
      <c r="B47" s="234" t="str">
        <f>'t1'!B47</f>
        <v>012126</v>
      </c>
      <c r="C47" s="450">
        <f>'t1'!C47+'t1'!D47</f>
        <v>0</v>
      </c>
      <c r="D47" s="450">
        <f>'t5'!M47+'t5'!N47</f>
        <v>0</v>
      </c>
      <c r="E47" s="451">
        <f>'t6'!K47+'t6'!L47</f>
        <v>0</v>
      </c>
      <c r="F47" s="451">
        <f>'t4'!AR71</f>
        <v>0</v>
      </c>
      <c r="G47" s="451">
        <f t="shared" si="0"/>
        <v>0</v>
      </c>
      <c r="H47" s="451">
        <f>'t4'!BP47</f>
        <v>0</v>
      </c>
      <c r="I47" s="224" t="str">
        <f t="shared" si="1"/>
        <v>OK</v>
      </c>
    </row>
    <row r="48" spans="1:9" ht="13.5" customHeight="1">
      <c r="A48" s="196" t="str">
        <f>'t1'!A48</f>
        <v>COLLABORATORE SCOLASTICO DEI SERVIZI/ADDETTO AZ.AGRARIE TEMPO DET.ANNUALE</v>
      </c>
      <c r="B48" s="234" t="str">
        <f>'t1'!B48</f>
        <v>098708</v>
      </c>
      <c r="C48" s="450">
        <f>'t1'!C48+'t1'!D48</f>
        <v>0</v>
      </c>
      <c r="D48" s="450">
        <f>'t5'!M48+'t5'!N48</f>
        <v>0</v>
      </c>
      <c r="E48" s="451">
        <f>'t6'!K48+'t6'!L48</f>
        <v>0</v>
      </c>
      <c r="F48" s="451">
        <f>'t4'!AS71</f>
        <v>0</v>
      </c>
      <c r="G48" s="451">
        <f t="shared" si="0"/>
        <v>0</v>
      </c>
      <c r="H48" s="451">
        <f>'t4'!BP48</f>
        <v>0</v>
      </c>
      <c r="I48" s="224" t="str">
        <f t="shared" si="1"/>
        <v>OK</v>
      </c>
    </row>
    <row r="49" spans="1:9" ht="13.5" customHeight="1">
      <c r="A49" s="196" t="str">
        <f>'t1'!A49</f>
        <v>COLLABORATORE SCOLASTICO TEMPO DET.ANNUALE</v>
      </c>
      <c r="B49" s="234" t="str">
        <f>'t1'!B49</f>
        <v>011124</v>
      </c>
      <c r="C49" s="450">
        <f>'t1'!C49+'t1'!D49</f>
        <v>0</v>
      </c>
      <c r="D49" s="450">
        <f>'t5'!M49+'t5'!N49</f>
        <v>0</v>
      </c>
      <c r="E49" s="451">
        <f>'t6'!K49+'t6'!L49</f>
        <v>0</v>
      </c>
      <c r="F49" s="451">
        <f>'t4'!AT71</f>
        <v>0</v>
      </c>
      <c r="G49" s="451">
        <f t="shared" si="0"/>
        <v>0</v>
      </c>
      <c r="H49" s="451">
        <f>'t4'!BP49</f>
        <v>0</v>
      </c>
      <c r="I49" s="224" t="str">
        <f t="shared" si="1"/>
        <v>OK</v>
      </c>
    </row>
    <row r="50" spans="1:9" ht="13.5" customHeight="1">
      <c r="A50" s="196" t="str">
        <f>'t1'!A50</f>
        <v>DOC. LAUR. IST. SEC. II GRADO T. DETERM. NON ANNUALE</v>
      </c>
      <c r="B50" s="234" t="str">
        <f>'t1'!B50</f>
        <v>016133</v>
      </c>
      <c r="C50" s="450">
        <f>'t1'!C50+'t1'!D50</f>
        <v>0</v>
      </c>
      <c r="D50" s="450">
        <f>'t5'!M50+'t5'!N50</f>
        <v>0</v>
      </c>
      <c r="E50" s="451">
        <f>'t6'!K50+'t6'!L50</f>
        <v>0</v>
      </c>
      <c r="F50" s="451">
        <f>'t4'!AU71</f>
        <v>0</v>
      </c>
      <c r="G50" s="451">
        <f t="shared" si="0"/>
        <v>0</v>
      </c>
      <c r="H50" s="451">
        <f>'t4'!BP50</f>
        <v>0</v>
      </c>
      <c r="I50" s="224" t="str">
        <f t="shared" si="1"/>
        <v>OK</v>
      </c>
    </row>
    <row r="51" spans="1:9" ht="13.5" customHeight="1">
      <c r="A51" s="196" t="str">
        <f>'t1'!A51</f>
        <v>DOC. LAUR. SOST. IST. SEC. II GRADO T. DETER. NON ANNUALE</v>
      </c>
      <c r="B51" s="234" t="str">
        <f>'t1'!B51</f>
        <v>016632</v>
      </c>
      <c r="C51" s="450">
        <f>'t1'!C51+'t1'!D51</f>
        <v>0</v>
      </c>
      <c r="D51" s="450">
        <f>'t5'!M51+'t5'!N51</f>
        <v>0</v>
      </c>
      <c r="E51" s="451">
        <f>'t6'!K51+'t6'!L51</f>
        <v>0</v>
      </c>
      <c r="F51" s="451">
        <f>'t4'!AV71</f>
        <v>0</v>
      </c>
      <c r="G51" s="451">
        <f t="shared" si="0"/>
        <v>0</v>
      </c>
      <c r="H51" s="451">
        <f>'t4'!BP51</f>
        <v>0</v>
      </c>
      <c r="I51" s="224" t="str">
        <f t="shared" si="1"/>
        <v>OK</v>
      </c>
    </row>
    <row r="52" spans="1:9" ht="13.5" customHeight="1">
      <c r="A52" s="196" t="str">
        <f>'t1'!A52</f>
        <v>DOC. SCUOLA MEDIA ED EQUIP. TEMPO DETERM. NON ANNUALE</v>
      </c>
      <c r="B52" s="234" t="str">
        <f>'t1'!B52</f>
        <v>016137</v>
      </c>
      <c r="C52" s="450">
        <f>'t1'!C52+'t1'!D52</f>
        <v>0</v>
      </c>
      <c r="D52" s="450">
        <f>'t5'!M52+'t5'!N52</f>
        <v>0</v>
      </c>
      <c r="E52" s="451">
        <f>'t6'!K52+'t6'!L52</f>
        <v>0</v>
      </c>
      <c r="F52" s="451">
        <f>'t4'!AW71</f>
        <v>0</v>
      </c>
      <c r="G52" s="451">
        <f t="shared" si="0"/>
        <v>0</v>
      </c>
      <c r="H52" s="451">
        <f>'t4'!BP52</f>
        <v>0</v>
      </c>
      <c r="I52" s="224" t="str">
        <f t="shared" si="1"/>
        <v>OK</v>
      </c>
    </row>
    <row r="53" spans="1:9" ht="13.5" customHeight="1">
      <c r="A53" s="196" t="str">
        <f>'t1'!A53</f>
        <v>DOC. LAUR. SOST. SCUOLA MEDIA T.DETER. NON ANNUALE</v>
      </c>
      <c r="B53" s="234" t="str">
        <f>'t1'!B53</f>
        <v>016640</v>
      </c>
      <c r="C53" s="450">
        <f>'t1'!C53+'t1'!D53</f>
        <v>0</v>
      </c>
      <c r="D53" s="450">
        <f>'t5'!M53+'t5'!N53</f>
        <v>0</v>
      </c>
      <c r="E53" s="451">
        <f>'t6'!K53+'t6'!L53</f>
        <v>0</v>
      </c>
      <c r="F53" s="451">
        <f>'t4'!AX71</f>
        <v>0</v>
      </c>
      <c r="G53" s="451">
        <f t="shared" si="0"/>
        <v>0</v>
      </c>
      <c r="H53" s="451">
        <f>'t4'!BP53</f>
        <v>0</v>
      </c>
      <c r="I53" s="224" t="str">
        <f t="shared" si="1"/>
        <v>OK</v>
      </c>
    </row>
    <row r="54" spans="1:9" ht="13.5" customHeight="1">
      <c r="A54" s="196" t="str">
        <f>'t1'!A54</f>
        <v>INS. SC. ELEMENTARE E EQUIP. TEMPO DETERM. NON ANNUALE</v>
      </c>
      <c r="B54" s="234" t="str">
        <f>'t1'!B54</f>
        <v>014153</v>
      </c>
      <c r="C54" s="450">
        <f>'t1'!C54+'t1'!D54</f>
        <v>0</v>
      </c>
      <c r="D54" s="450">
        <f>'t5'!M54+'t5'!N54</f>
        <v>0</v>
      </c>
      <c r="E54" s="451">
        <f>'t6'!K54+'t6'!L54</f>
        <v>0</v>
      </c>
      <c r="F54" s="451">
        <f>'t4'!AY71</f>
        <v>0</v>
      </c>
      <c r="G54" s="451">
        <f t="shared" si="0"/>
        <v>0</v>
      </c>
      <c r="H54" s="451">
        <f>'t4'!BP54</f>
        <v>0</v>
      </c>
      <c r="I54" s="224" t="str">
        <f t="shared" si="1"/>
        <v>OK</v>
      </c>
    </row>
    <row r="55" spans="1:9" ht="13.5" customHeight="1">
      <c r="A55" s="196" t="str">
        <f>'t1'!A55</f>
        <v>DOC. DIPL. SOST SCUOLA ELEM. T. DETER. NON ANNUALE</v>
      </c>
      <c r="B55" s="234" t="str">
        <f>'t1'!B55</f>
        <v>014636</v>
      </c>
      <c r="C55" s="450">
        <f>'t1'!C55+'t1'!D55</f>
        <v>0</v>
      </c>
      <c r="D55" s="450">
        <f>'t5'!M55+'t5'!N55</f>
        <v>0</v>
      </c>
      <c r="E55" s="451">
        <f>'t6'!K55+'t6'!L55</f>
        <v>0</v>
      </c>
      <c r="F55" s="672">
        <f>'t4'!AZ71</f>
        <v>0</v>
      </c>
      <c r="G55" s="451">
        <f t="shared" si="0"/>
        <v>0</v>
      </c>
      <c r="H55" s="451">
        <f>'t4'!BP55</f>
        <v>0</v>
      </c>
      <c r="I55" s="224" t="str">
        <f t="shared" si="1"/>
        <v>OK</v>
      </c>
    </row>
    <row r="56" spans="1:9" ht="13.5" customHeight="1">
      <c r="A56" s="196" t="str">
        <f>'t1'!A56</f>
        <v>INS. SCUOLA MATERNA TEMPO DETERM. NON ANNUALE</v>
      </c>
      <c r="B56" s="234" t="str">
        <f>'t1'!B56</f>
        <v>014157</v>
      </c>
      <c r="C56" s="450">
        <f>'t1'!C56+'t1'!D56</f>
        <v>0</v>
      </c>
      <c r="D56" s="450">
        <f>'t5'!M56+'t5'!N56</f>
        <v>0</v>
      </c>
      <c r="E56" s="451">
        <f>'t6'!K56+'t6'!L56</f>
        <v>0</v>
      </c>
      <c r="F56" s="672">
        <f>'t4'!BA71</f>
        <v>0</v>
      </c>
      <c r="G56" s="451">
        <f t="shared" si="0"/>
        <v>0</v>
      </c>
      <c r="H56" s="451">
        <f>'t4'!BP56</f>
        <v>0</v>
      </c>
      <c r="I56" s="224" t="str">
        <f t="shared" si="1"/>
        <v>OK</v>
      </c>
    </row>
    <row r="57" spans="1:9" ht="13.5" customHeight="1">
      <c r="A57" s="196" t="str">
        <f>'t1'!A57</f>
        <v>DOC.DIPL.SOST.SC. MATERNA T.DET. NON ANNUALE</v>
      </c>
      <c r="B57" s="234" t="str">
        <f>'t1'!B57</f>
        <v>014644</v>
      </c>
      <c r="C57" s="450">
        <f>'t1'!C57+'t1'!D57</f>
        <v>0</v>
      </c>
      <c r="D57" s="450">
        <f>'t5'!M57+'t5'!N57</f>
        <v>0</v>
      </c>
      <c r="E57" s="451">
        <f>'t6'!K57+'t6'!L57</f>
        <v>0</v>
      </c>
      <c r="F57" s="672">
        <f>'t4'!BB71</f>
        <v>0</v>
      </c>
      <c r="G57" s="451">
        <f t="shared" si="0"/>
        <v>0</v>
      </c>
      <c r="H57" s="451">
        <f>'t4'!BP57</f>
        <v>0</v>
      </c>
      <c r="I57" s="224" t="str">
        <f t="shared" si="1"/>
        <v>OK</v>
      </c>
    </row>
    <row r="58" spans="1:9" ht="13.5" customHeight="1">
      <c r="A58" s="196" t="str">
        <f>'t1'!A58</f>
        <v>INS. DIPL. ISTIT. II GRADO TEMPO DETERM. NON ANNUALE</v>
      </c>
      <c r="B58" s="234" t="str">
        <f>'t1'!B58</f>
        <v>014145</v>
      </c>
      <c r="C58" s="450">
        <f>'t1'!C58+'t1'!D58</f>
        <v>0</v>
      </c>
      <c r="D58" s="450">
        <f>'t5'!M58+'t5'!N58</f>
        <v>0</v>
      </c>
      <c r="E58" s="451">
        <f>'t6'!K58+'t6'!L58</f>
        <v>0</v>
      </c>
      <c r="F58" s="672">
        <f>'t4'!BC71</f>
        <v>0</v>
      </c>
      <c r="G58" s="451">
        <f t="shared" si="0"/>
        <v>0</v>
      </c>
      <c r="H58" s="451">
        <f>'t4'!BP58</f>
        <v>0</v>
      </c>
      <c r="I58" s="224" t="str">
        <f t="shared" si="1"/>
        <v>OK</v>
      </c>
    </row>
    <row r="59" spans="1:9" ht="13.5" customHeight="1">
      <c r="A59" s="196" t="str">
        <f>'t1'!A59</f>
        <v>DOC. DIPL. SOST.IST. SEC. II GRADO T. DET. NON ANNUALE</v>
      </c>
      <c r="B59" s="234" t="str">
        <f>'t1'!B59</f>
        <v>014658</v>
      </c>
      <c r="C59" s="450">
        <f>'t1'!C59+'t1'!D59</f>
        <v>0</v>
      </c>
      <c r="D59" s="450">
        <f>'t5'!M59+'t5'!N59</f>
        <v>0</v>
      </c>
      <c r="E59" s="451">
        <f>'t6'!K59+'t6'!L59</f>
        <v>0</v>
      </c>
      <c r="F59" s="672">
        <f>'t4'!BD71</f>
        <v>0</v>
      </c>
      <c r="G59" s="451">
        <f t="shared" si="0"/>
        <v>0</v>
      </c>
      <c r="H59" s="451">
        <f>'t4'!BP59</f>
        <v>0</v>
      </c>
      <c r="I59" s="224" t="str">
        <f t="shared" si="1"/>
        <v>OK</v>
      </c>
    </row>
    <row r="60" spans="1:9" ht="13.5" customHeight="1">
      <c r="A60" s="196" t="str">
        <f>'t1'!A60</f>
        <v>PERS. EDUCAT. T. DET. NON ANNUALE</v>
      </c>
      <c r="B60" s="234" t="str">
        <f>'t1'!B60</f>
        <v>014648</v>
      </c>
      <c r="C60" s="450">
        <f>'t1'!C60+'t1'!D60</f>
        <v>0</v>
      </c>
      <c r="D60" s="450">
        <f>'t5'!M60+'t5'!N60</f>
        <v>0</v>
      </c>
      <c r="E60" s="451">
        <f>'t6'!K60+'t6'!L60</f>
        <v>0</v>
      </c>
      <c r="F60" s="672">
        <f>'t4'!BE71</f>
        <v>0</v>
      </c>
      <c r="G60" s="451">
        <f t="shared" si="0"/>
        <v>0</v>
      </c>
      <c r="H60" s="451">
        <f>'t4'!BP60</f>
        <v>0</v>
      </c>
      <c r="I60" s="224" t="str">
        <f t="shared" si="1"/>
        <v>OK</v>
      </c>
    </row>
    <row r="61" spans="1:9" ht="13.5" customHeight="1">
      <c r="A61" s="196" t="str">
        <f>'t1'!A61</f>
        <v>DOC.RELIG. SCUOLA SECOND. T. D.CON CONTR. TERMINE ATT. DID.</v>
      </c>
      <c r="B61" s="234" t="str">
        <f>'t1'!B61</f>
        <v>016804</v>
      </c>
      <c r="C61" s="450">
        <f>'t1'!C61+'t1'!D61</f>
        <v>0</v>
      </c>
      <c r="D61" s="450">
        <f>'t5'!M61+'t5'!N61</f>
        <v>0</v>
      </c>
      <c r="E61" s="451">
        <f>'t6'!K61+'t6'!L61</f>
        <v>0</v>
      </c>
      <c r="F61" s="672">
        <f>'t4'!BF71</f>
        <v>0</v>
      </c>
      <c r="G61" s="451">
        <f t="shared" si="0"/>
        <v>0</v>
      </c>
      <c r="H61" s="451">
        <f>'t4'!BP61</f>
        <v>0</v>
      </c>
      <c r="I61" s="224" t="str">
        <f t="shared" si="1"/>
        <v>OK</v>
      </c>
    </row>
    <row r="62" spans="1:9" ht="13.5" customHeight="1">
      <c r="A62" s="196" t="str">
        <f>'t1'!A62</f>
        <v>DOC.RELIG. SCUOLA EL. MAT. T. D. CONTR. TERMINE ATT. DID. </v>
      </c>
      <c r="B62" s="234" t="str">
        <f>'t1'!B62</f>
        <v>014805</v>
      </c>
      <c r="C62" s="450">
        <f>'t1'!C62+'t1'!D62</f>
        <v>0</v>
      </c>
      <c r="D62" s="450">
        <f>'t5'!M62+'t5'!N62</f>
        <v>0</v>
      </c>
      <c r="E62" s="451">
        <f>'t6'!K62+'t6'!L62</f>
        <v>0</v>
      </c>
      <c r="F62" s="672">
        <f>'t4'!BG71</f>
        <v>0</v>
      </c>
      <c r="G62" s="451">
        <f t="shared" si="0"/>
        <v>0</v>
      </c>
      <c r="H62" s="451">
        <f>'t4'!BP62</f>
        <v>0</v>
      </c>
      <c r="I62" s="224" t="str">
        <f t="shared" si="1"/>
        <v>OK</v>
      </c>
    </row>
    <row r="63" spans="1:9" ht="13.5" customHeight="1">
      <c r="A63" s="196" t="str">
        <f>'t1'!A63</f>
        <v>DIR. SERV, GEN. ED AMM. TEMPO DETER. NON ANNUALE</v>
      </c>
      <c r="B63" s="234" t="str">
        <f>'t1'!B63</f>
        <v>013710</v>
      </c>
      <c r="C63" s="450">
        <f>'t1'!C63+'t1'!D63</f>
        <v>0</v>
      </c>
      <c r="D63" s="450">
        <f>'t5'!M63+'t5'!N63</f>
        <v>0</v>
      </c>
      <c r="E63" s="451">
        <f>'t6'!K63+'t6'!L63</f>
        <v>0</v>
      </c>
      <c r="F63" s="672">
        <f>'t4'!BH71</f>
        <v>0</v>
      </c>
      <c r="G63" s="451">
        <f t="shared" si="0"/>
        <v>0</v>
      </c>
      <c r="H63" s="451">
        <f>'t4'!BP63</f>
        <v>0</v>
      </c>
      <c r="I63" s="224" t="str">
        <f t="shared" si="1"/>
        <v>OK</v>
      </c>
    </row>
    <row r="64" spans="1:9" ht="13.5" customHeight="1">
      <c r="A64" s="196" t="str">
        <f>'t1'!A64</f>
        <v>COORDINATORE AMMINISTRATIVO TEMPO DET. NON ANNUALE</v>
      </c>
      <c r="B64" s="234" t="str">
        <f>'t1'!B64</f>
        <v>013651</v>
      </c>
      <c r="C64" s="450">
        <f>'t1'!C64+'t1'!D64</f>
        <v>0</v>
      </c>
      <c r="D64" s="450">
        <f>'t5'!M64+'t5'!N64</f>
        <v>0</v>
      </c>
      <c r="E64" s="451">
        <f>'t6'!K64+'t6'!L64</f>
        <v>0</v>
      </c>
      <c r="F64" s="672">
        <f>'t4'!BI71</f>
        <v>0</v>
      </c>
      <c r="G64" s="451">
        <f t="shared" si="0"/>
        <v>0</v>
      </c>
      <c r="H64" s="451">
        <f>'t4'!BP64</f>
        <v>0</v>
      </c>
      <c r="I64" s="224" t="str">
        <f t="shared" si="1"/>
        <v>OK</v>
      </c>
    </row>
    <row r="65" spans="1:9" ht="13.5" customHeight="1">
      <c r="A65" s="196" t="str">
        <f>'t1'!A65</f>
        <v>COORDINATORE TECNICO TEMPO DET. NON ANNUALE</v>
      </c>
      <c r="B65" s="234" t="str">
        <f>'t1'!B65</f>
        <v>013654</v>
      </c>
      <c r="C65" s="450">
        <f>'t1'!C65+'t1'!D65</f>
        <v>0</v>
      </c>
      <c r="D65" s="450">
        <f>'t5'!M65+'t5'!N65</f>
        <v>0</v>
      </c>
      <c r="E65" s="451">
        <f>'t6'!K65+'t6'!L65</f>
        <v>0</v>
      </c>
      <c r="F65" s="672">
        <f>'t4'!BJ71</f>
        <v>0</v>
      </c>
      <c r="G65" s="451">
        <f t="shared" si="0"/>
        <v>0</v>
      </c>
      <c r="H65" s="451">
        <f>'t4'!BP65</f>
        <v>0</v>
      </c>
      <c r="I65" s="224" t="str">
        <f t="shared" si="1"/>
        <v>OK</v>
      </c>
    </row>
    <row r="66" spans="1:9" ht="13.5" customHeight="1">
      <c r="A66" s="196" t="str">
        <f>'t1'!A66</f>
        <v>ASSIST.AMM.VO TEMPO DET. NON ANNUALE</v>
      </c>
      <c r="B66" s="234" t="str">
        <f>'t1'!B66</f>
        <v>012613</v>
      </c>
      <c r="C66" s="450">
        <f>'t1'!C66+'t1'!D66</f>
        <v>0</v>
      </c>
      <c r="D66" s="450">
        <f>'t5'!M66+'t5'!N66</f>
        <v>0</v>
      </c>
      <c r="E66" s="451">
        <f>'t6'!K66+'t6'!L66</f>
        <v>0</v>
      </c>
      <c r="F66" s="672">
        <f>'t4'!BK71</f>
        <v>0</v>
      </c>
      <c r="G66" s="451">
        <f t="shared" si="0"/>
        <v>0</v>
      </c>
      <c r="H66" s="451">
        <f>'t4'!BP66</f>
        <v>0</v>
      </c>
      <c r="I66" s="224" t="str">
        <f t="shared" si="1"/>
        <v>OK</v>
      </c>
    </row>
    <row r="67" spans="1:9" ht="13.5" customHeight="1">
      <c r="A67" s="196" t="str">
        <f>'t1'!A67</f>
        <v>ASSIST.TECN. T. DETERM. NON ANNUALE</v>
      </c>
      <c r="B67" s="234" t="str">
        <f>'t1'!B67</f>
        <v>012615</v>
      </c>
      <c r="C67" s="450">
        <f>'t1'!C67+'t1'!D67</f>
        <v>0</v>
      </c>
      <c r="D67" s="450">
        <f>'t5'!M67+'t5'!N67</f>
        <v>0</v>
      </c>
      <c r="E67" s="451">
        <f>'t6'!K67+'t6'!L67</f>
        <v>0</v>
      </c>
      <c r="F67" s="672">
        <f>'t4'!BL71</f>
        <v>0</v>
      </c>
      <c r="G67" s="451">
        <f t="shared" si="0"/>
        <v>0</v>
      </c>
      <c r="H67" s="451">
        <f>'t4'!BP67</f>
        <v>0</v>
      </c>
      <c r="I67" s="224" t="str">
        <f t="shared" si="1"/>
        <v>OK</v>
      </c>
    </row>
    <row r="68" spans="1:9" ht="13.5" customHeight="1">
      <c r="A68" s="196" t="str">
        <f>'t1'!A68</f>
        <v>CUOCO/INFERMIERE/GUARDAROBIERE T.DETER.NON ANNUALE</v>
      </c>
      <c r="B68" s="234" t="str">
        <f>'t1'!B68</f>
        <v>012621</v>
      </c>
      <c r="C68" s="450">
        <f>'t1'!C68+'t1'!D68</f>
        <v>0</v>
      </c>
      <c r="D68" s="450">
        <f>'t5'!M68+'t5'!N68</f>
        <v>0</v>
      </c>
      <c r="E68" s="451">
        <f>'t6'!K68+'t6'!L68</f>
        <v>0</v>
      </c>
      <c r="F68" s="672">
        <f>'t4'!BM71</f>
        <v>0</v>
      </c>
      <c r="G68" s="451">
        <f t="shared" si="0"/>
        <v>0</v>
      </c>
      <c r="H68" s="451">
        <f>'t4'!BP68</f>
        <v>0</v>
      </c>
      <c r="I68" s="224" t="str">
        <f t="shared" si="1"/>
        <v>OK</v>
      </c>
    </row>
    <row r="69" spans="1:9" ht="13.5" customHeight="1">
      <c r="A69" s="196" t="str">
        <f>'t1'!A69</f>
        <v>COLLABORATORE SCOLASTICO DEI SERVIZI/ADDETTO  AZ.AGRARIE A TEMPO DETERM. NON ANNUALE</v>
      </c>
      <c r="B69" s="234" t="str">
        <f>'t1'!B69</f>
        <v>098712</v>
      </c>
      <c r="C69" s="450">
        <f>'t1'!C69+'t1'!D69</f>
        <v>0</v>
      </c>
      <c r="D69" s="450">
        <f>'t5'!M69+'t5'!N69</f>
        <v>0</v>
      </c>
      <c r="E69" s="451">
        <f>'t6'!K69+'t6'!L69</f>
        <v>0</v>
      </c>
      <c r="F69" s="672">
        <f>'t4'!BN71</f>
        <v>0</v>
      </c>
      <c r="G69" s="451">
        <f t="shared" si="0"/>
        <v>0</v>
      </c>
      <c r="H69" s="451">
        <f>'t4'!BP69</f>
        <v>0</v>
      </c>
      <c r="I69" s="224" t="str">
        <f t="shared" si="1"/>
        <v>OK</v>
      </c>
    </row>
    <row r="70" spans="1:9" ht="13.5" customHeight="1">
      <c r="A70" s="196" t="str">
        <f>'t1'!A70</f>
        <v>COLLAB. SCOLAST. T. DETER. NON ANNUALE</v>
      </c>
      <c r="B70" s="234" t="str">
        <f>'t1'!B70</f>
        <v>011617</v>
      </c>
      <c r="C70" s="450">
        <f>'t1'!C70+'t1'!D70</f>
        <v>0</v>
      </c>
      <c r="D70" s="450">
        <f>'t5'!M70+'t5'!N70</f>
        <v>0</v>
      </c>
      <c r="E70" s="451">
        <f>'t6'!K70+'t6'!L70</f>
        <v>0</v>
      </c>
      <c r="F70" s="672">
        <f>'t4'!BO71</f>
        <v>0</v>
      </c>
      <c r="G70" s="451">
        <f t="shared" si="0"/>
        <v>0</v>
      </c>
      <c r="H70" s="451">
        <f>'t4'!BP70</f>
        <v>0</v>
      </c>
      <c r="I70" s="224" t="str">
        <f t="shared" si="1"/>
        <v>OK</v>
      </c>
    </row>
    <row r="71" spans="1:9" s="457" customFormat="1" ht="15.75" customHeight="1">
      <c r="A71" s="512" t="str">
        <f>'t1'!A71</f>
        <v>TOTALE</v>
      </c>
      <c r="B71" s="258"/>
      <c r="C71" s="484">
        <f aca="true" t="shared" si="2" ref="C71:H71">SUM(C6:C70)</f>
        <v>0</v>
      </c>
      <c r="D71" s="484">
        <f t="shared" si="2"/>
        <v>0</v>
      </c>
      <c r="E71" s="484">
        <f t="shared" si="2"/>
        <v>0</v>
      </c>
      <c r="F71" s="484">
        <f t="shared" si="2"/>
        <v>0</v>
      </c>
      <c r="G71" s="484">
        <f t="shared" si="2"/>
        <v>0</v>
      </c>
      <c r="H71" s="484">
        <f t="shared" si="2"/>
        <v>0</v>
      </c>
      <c r="I71" s="225" t="str">
        <f>IF(H71&lt;=G71,"OK","ERRORE")</f>
        <v>OK</v>
      </c>
    </row>
  </sheetData>
  <sheetProtection password="EA98" sheet="1" objects="1" scenarios="1" formatColumns="0" selectLockedCells="1" selectUnlockedCells="1"/>
  <mergeCells count="2">
    <mergeCell ref="D2:I2"/>
    <mergeCell ref="A1:G1"/>
  </mergeCells>
  <printOptions horizontalCentered="1" verticalCentered="1"/>
  <pageMargins left="0" right="0" top="0.17" bottom="0.17" header="0.19" footer="0.2"/>
  <pageSetup fitToHeight="1" fitToWidth="1" horizontalDpi="300" verticalDpi="300" orientation="landscape" paperSize="9" scale="7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6"/>
  <dimension ref="A1:M11"/>
  <sheetViews>
    <sheetView showGridLines="0" workbookViewId="0" topLeftCell="A1">
      <selection activeCell="E22" sqref="E22"/>
    </sheetView>
  </sheetViews>
  <sheetFormatPr defaultColWidth="9.33203125" defaultRowHeight="10.5"/>
  <cols>
    <col min="1" max="1" width="43.83203125" style="5" bestFit="1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754" t="str">
        <f>'t1'!A1</f>
        <v>SCUOLA</v>
      </c>
      <c r="B1" s="754"/>
      <c r="C1" s="754"/>
      <c r="D1" s="754"/>
      <c r="E1" s="413"/>
      <c r="F1" s="416"/>
      <c r="G1" s="416"/>
      <c r="H1" s="416"/>
      <c r="I1" s="416"/>
      <c r="K1" s="3"/>
      <c r="M1"/>
    </row>
    <row r="2" spans="3:13" ht="21" customHeight="1">
      <c r="C2" s="800"/>
      <c r="D2" s="800"/>
      <c r="E2" s="800"/>
      <c r="F2" s="417"/>
      <c r="G2" s="417"/>
      <c r="H2" s="417"/>
      <c r="I2" s="417"/>
      <c r="K2" s="3"/>
      <c r="M2"/>
    </row>
    <row r="3" spans="1:5" ht="31.5" customHeight="1" thickBot="1">
      <c r="A3" s="807" t="s">
        <v>226</v>
      </c>
      <c r="B3" s="807"/>
      <c r="C3" s="807"/>
      <c r="D3" s="807"/>
      <c r="E3" s="807"/>
    </row>
    <row r="4" spans="1:5" s="245" customFormat="1" ht="54" customHeight="1">
      <c r="A4" s="844" t="s">
        <v>562</v>
      </c>
      <c r="B4" s="845" t="s">
        <v>561</v>
      </c>
      <c r="C4" s="845" t="s">
        <v>191</v>
      </c>
      <c r="D4" s="846" t="s">
        <v>192</v>
      </c>
      <c r="E4" s="261" t="s">
        <v>563</v>
      </c>
    </row>
    <row r="5" spans="1:5" s="245" customFormat="1" ht="12" thickBot="1">
      <c r="A5" s="847"/>
      <c r="B5" s="848" t="s">
        <v>153</v>
      </c>
      <c r="C5" s="848" t="s">
        <v>154</v>
      </c>
      <c r="D5" s="849"/>
      <c r="E5" s="850"/>
    </row>
    <row r="6" spans="1:5" ht="20.25" customHeight="1">
      <c r="A6" s="840" t="s">
        <v>146</v>
      </c>
      <c r="B6" s="841">
        <f>'t2'!C10+'t2'!D10</f>
        <v>0</v>
      </c>
      <c r="C6" s="842">
        <f>'t14'!C15</f>
        <v>0</v>
      </c>
      <c r="D6" s="843" t="str">
        <f aca="true" t="shared" si="0" ref="D6:D11">IF(B6=0,IF(C6=0,"OK","MANCANO LE UNITA'"),IF(C6=0,"MANCANO LE SPESE","OK"))</f>
        <v>OK</v>
      </c>
      <c r="E6" s="253" t="str">
        <f aca="true" t="shared" si="1" ref="E6:E11">IF(AND(B6&gt;0,C6&gt;0),C6/B6," ")</f>
        <v> </v>
      </c>
    </row>
    <row r="7" spans="1:5" ht="20.25" customHeight="1">
      <c r="A7" s="249" t="s">
        <v>147</v>
      </c>
      <c r="B7" s="223">
        <f>'t2'!E10+'t2'!F10</f>
        <v>0</v>
      </c>
      <c r="C7" s="256">
        <f>'t14'!C16</f>
        <v>0</v>
      </c>
      <c r="D7" s="259" t="str">
        <f t="shared" si="0"/>
        <v>OK</v>
      </c>
      <c r="E7" s="254" t="str">
        <f t="shared" si="1"/>
        <v> </v>
      </c>
    </row>
    <row r="8" spans="1:5" ht="20.25" customHeight="1">
      <c r="A8" s="249" t="s">
        <v>148</v>
      </c>
      <c r="B8" s="223">
        <f>'t2'!G10+'t2'!H10</f>
        <v>0</v>
      </c>
      <c r="C8" s="256">
        <f>'t14'!C21</f>
        <v>0</v>
      </c>
      <c r="D8" s="259" t="str">
        <f t="shared" si="0"/>
        <v>OK</v>
      </c>
      <c r="E8" s="254" t="str">
        <f t="shared" si="1"/>
        <v> </v>
      </c>
    </row>
    <row r="9" spans="1:5" ht="20.25" customHeight="1">
      <c r="A9" s="249" t="s">
        <v>149</v>
      </c>
      <c r="B9" s="223">
        <f>'t2'!I10+'t2'!J10</f>
        <v>0</v>
      </c>
      <c r="C9" s="256">
        <f>'t14'!C22</f>
        <v>0</v>
      </c>
      <c r="D9" s="259" t="str">
        <f t="shared" si="0"/>
        <v>OK</v>
      </c>
      <c r="E9" s="254" t="str">
        <f t="shared" si="1"/>
        <v> </v>
      </c>
    </row>
    <row r="10" spans="1:5" ht="20.25" customHeight="1">
      <c r="A10" s="249" t="s">
        <v>556</v>
      </c>
      <c r="B10" s="223">
        <f>SI_I!G50</f>
        <v>0</v>
      </c>
      <c r="C10" s="256">
        <f>'t14'!C12</f>
        <v>0</v>
      </c>
      <c r="D10" s="259" t="str">
        <f t="shared" si="0"/>
        <v>OK</v>
      </c>
      <c r="E10" s="254" t="str">
        <f t="shared" si="1"/>
        <v> </v>
      </c>
    </row>
    <row r="11" spans="1:5" ht="20.25" customHeight="1" thickBot="1">
      <c r="A11" s="250" t="s">
        <v>557</v>
      </c>
      <c r="B11" s="251">
        <f>SI_I!G53</f>
        <v>0</v>
      </c>
      <c r="C11" s="257">
        <f>'t14'!C13</f>
        <v>0</v>
      </c>
      <c r="D11" s="260" t="str">
        <f t="shared" si="0"/>
        <v>OK</v>
      </c>
      <c r="E11" s="255" t="str">
        <f t="shared" si="1"/>
        <v> </v>
      </c>
    </row>
  </sheetData>
  <sheetProtection password="EA98" sheet="1" objects="1" scenarios="1" formatColumns="0" selectLockedCells="1" selectUnlockedCells="1"/>
  <mergeCells count="3">
    <mergeCell ref="A3:E3"/>
    <mergeCell ref="A1:D1"/>
    <mergeCell ref="C2:E2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M70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23" sqref="K23"/>
    </sheetView>
  </sheetViews>
  <sheetFormatPr defaultColWidth="9.33203125" defaultRowHeight="10.5"/>
  <cols>
    <col min="1" max="1" width="50.16015625" style="5" customWidth="1"/>
    <col min="2" max="2" width="10" style="7" bestFit="1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36" customWidth="1"/>
    <col min="9" max="9" width="18.33203125" style="136" customWidth="1"/>
    <col min="10" max="10" width="9.33203125" style="136" customWidth="1"/>
  </cols>
  <sheetData>
    <row r="1" spans="1:13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413"/>
      <c r="K1" s="3"/>
      <c r="M1"/>
    </row>
    <row r="2" spans="4:13" s="5" customFormat="1" ht="21" customHeight="1">
      <c r="D2" s="800"/>
      <c r="E2" s="800"/>
      <c r="F2" s="800"/>
      <c r="G2" s="800"/>
      <c r="H2" s="800"/>
      <c r="I2" s="800"/>
      <c r="J2" s="417"/>
      <c r="K2" s="3"/>
      <c r="M2"/>
    </row>
    <row r="3" spans="1:6" s="5" customFormat="1" ht="21" customHeight="1">
      <c r="A3" s="244" t="s">
        <v>227</v>
      </c>
      <c r="B3" s="7"/>
      <c r="F3" s="7"/>
    </row>
    <row r="4" spans="1:9" ht="56.25">
      <c r="A4" s="229" t="s">
        <v>193</v>
      </c>
      <c r="B4" s="231" t="s">
        <v>151</v>
      </c>
      <c r="C4" s="230" t="s">
        <v>194</v>
      </c>
      <c r="D4" s="230" t="s">
        <v>198</v>
      </c>
      <c r="E4" s="230" t="s">
        <v>200</v>
      </c>
      <c r="F4" s="230" t="s">
        <v>201</v>
      </c>
      <c r="G4" s="230" t="s">
        <v>150</v>
      </c>
      <c r="H4" s="230" t="s">
        <v>202</v>
      </c>
      <c r="I4" s="230" t="s">
        <v>203</v>
      </c>
    </row>
    <row r="5" spans="1:10" s="248" customFormat="1" ht="10.5">
      <c r="A5" s="228"/>
      <c r="B5" s="242"/>
      <c r="C5" s="246" t="s">
        <v>153</v>
      </c>
      <c r="D5" s="246" t="s">
        <v>154</v>
      </c>
      <c r="E5" s="246" t="s">
        <v>195</v>
      </c>
      <c r="F5" s="246" t="s">
        <v>156</v>
      </c>
      <c r="G5" s="246" t="s">
        <v>196</v>
      </c>
      <c r="H5" s="246" t="s">
        <v>197</v>
      </c>
      <c r="I5" s="246" t="s">
        <v>199</v>
      </c>
      <c r="J5" s="247"/>
    </row>
    <row r="6" spans="1:9" ht="12.75">
      <c r="A6" s="168" t="str">
        <f>'t1'!A6</f>
        <v>DIRIGENTE SCOLASTICO</v>
      </c>
      <c r="B6" s="420" t="str">
        <f>'t1'!B6</f>
        <v>0D0158</v>
      </c>
      <c r="C6" s="452">
        <f>'t12'!C6</f>
        <v>0</v>
      </c>
      <c r="D6" s="453">
        <f>'t12'!D6</f>
        <v>0</v>
      </c>
      <c r="E6" s="454" t="str">
        <f>IF(C6=0," ",D6/C6*12)</f>
        <v> </v>
      </c>
      <c r="F6" s="482">
        <v>37043.06</v>
      </c>
      <c r="G6" s="454" t="str">
        <f>IF(E6=" "," ",E6-F6)</f>
        <v> </v>
      </c>
      <c r="H6" s="455" t="str">
        <f>IF(E6=" "," ",IF(F6=0," ",G6/F6))</f>
        <v> </v>
      </c>
      <c r="I6" s="426" t="str">
        <f>IF(E6=" "," ",IF(F6=0," ",IF(ABS(H6)&gt;0.05,"ERRORE","OK")))</f>
        <v> </v>
      </c>
    </row>
    <row r="7" spans="1:9" ht="12.75">
      <c r="A7" s="168" t="str">
        <f>'t1'!A7</f>
        <v>EX PRESIDI/RUOLO AD ESAURIMENTO</v>
      </c>
      <c r="B7" s="420" t="str">
        <f>'t1'!B7</f>
        <v>0D0E58</v>
      </c>
      <c r="C7" s="452">
        <f>'t12'!C7</f>
        <v>0</v>
      </c>
      <c r="D7" s="453">
        <f>'t12'!D7</f>
        <v>0</v>
      </c>
      <c r="E7" s="454" t="str">
        <f aca="true" t="shared" si="0" ref="E7:E70">IF(C7=0," ",D7/C7*12)</f>
        <v> </v>
      </c>
      <c r="F7" s="482">
        <v>24145.35</v>
      </c>
      <c r="G7" s="454" t="str">
        <f aca="true" t="shared" si="1" ref="G7:G70">IF(E7=" "," ",E7-F7)</f>
        <v> </v>
      </c>
      <c r="H7" s="455" t="str">
        <f aca="true" t="shared" si="2" ref="H7:H70">IF(E7=" "," ",IF(F7=0," ",G7/F7))</f>
        <v> </v>
      </c>
      <c r="I7" s="426" t="str">
        <f aca="true" t="shared" si="3" ref="I7:I70">IF(E7=" "," ",IF(F7=0," ",IF(ABS(H7)&gt;0.05,"ERRORE","OK")))</f>
        <v> </v>
      </c>
    </row>
    <row r="8" spans="1:9" ht="12.75">
      <c r="A8" s="168" t="str">
        <f>'t1'!A8</f>
        <v>DOC. LAUR. IST. SEC. II GRADO</v>
      </c>
      <c r="B8" s="420" t="str">
        <f>'t1'!B8</f>
        <v>016132</v>
      </c>
      <c r="C8" s="452">
        <f>'t12'!C8</f>
        <v>0</v>
      </c>
      <c r="D8" s="453">
        <f>'t12'!D8</f>
        <v>0</v>
      </c>
      <c r="E8" s="454" t="str">
        <f t="shared" si="0"/>
        <v> </v>
      </c>
      <c r="F8" s="482">
        <v>19082.5</v>
      </c>
      <c r="G8" s="454" t="str">
        <f t="shared" si="1"/>
        <v> </v>
      </c>
      <c r="H8" s="455" t="str">
        <f t="shared" si="2"/>
        <v> </v>
      </c>
      <c r="I8" s="426" t="str">
        <f t="shared" si="3"/>
        <v> </v>
      </c>
    </row>
    <row r="9" spans="1:9" ht="12.75">
      <c r="A9" s="168" t="str">
        <f>'t1'!A9</f>
        <v>DOC. LAUR. SOST. IST.SEC. II GRADO</v>
      </c>
      <c r="B9" s="420" t="str">
        <f>'t1'!B9</f>
        <v>016630</v>
      </c>
      <c r="C9" s="452">
        <f>'t12'!C9</f>
        <v>0</v>
      </c>
      <c r="D9" s="453">
        <f>'t12'!D9</f>
        <v>0</v>
      </c>
      <c r="E9" s="454" t="str">
        <f t="shared" si="0"/>
        <v> </v>
      </c>
      <c r="F9" s="482">
        <v>19082.5</v>
      </c>
      <c r="G9" s="454" t="str">
        <f t="shared" si="1"/>
        <v> </v>
      </c>
      <c r="H9" s="455" t="str">
        <f t="shared" si="2"/>
        <v> </v>
      </c>
      <c r="I9" s="426" t="str">
        <f t="shared" si="3"/>
        <v> </v>
      </c>
    </row>
    <row r="10" spans="1:9" ht="12.75">
      <c r="A10" s="168" t="str">
        <f>'t1'!A10</f>
        <v>DOC. SCUOLA MEDIA ED EQUIP.</v>
      </c>
      <c r="B10" s="420" t="str">
        <f>'t1'!B10</f>
        <v>016135</v>
      </c>
      <c r="C10" s="452">
        <f>'t12'!C10</f>
        <v>0</v>
      </c>
      <c r="D10" s="453">
        <f>'t12'!D10</f>
        <v>0</v>
      </c>
      <c r="E10" s="454" t="str">
        <f t="shared" si="0"/>
        <v> </v>
      </c>
      <c r="F10" s="482">
        <v>19082.5</v>
      </c>
      <c r="G10" s="454" t="str">
        <f t="shared" si="1"/>
        <v> </v>
      </c>
      <c r="H10" s="455" t="str">
        <f t="shared" si="2"/>
        <v> </v>
      </c>
      <c r="I10" s="426" t="str">
        <f t="shared" si="3"/>
        <v> </v>
      </c>
    </row>
    <row r="11" spans="1:9" ht="12.75">
      <c r="A11" s="168" t="str">
        <f>'t1'!A11</f>
        <v>DOC. LAUR. SOST. SCUOLA MEDIA</v>
      </c>
      <c r="B11" s="420" t="str">
        <f>'t1'!B11</f>
        <v>016638</v>
      </c>
      <c r="C11" s="452">
        <f>'t12'!C11</f>
        <v>0</v>
      </c>
      <c r="D11" s="453">
        <f>'t12'!D11</f>
        <v>0</v>
      </c>
      <c r="E11" s="454" t="str">
        <f t="shared" si="0"/>
        <v> </v>
      </c>
      <c r="F11" s="482">
        <v>19082.5</v>
      </c>
      <c r="G11" s="454" t="str">
        <f t="shared" si="1"/>
        <v> </v>
      </c>
      <c r="H11" s="455" t="str">
        <f t="shared" si="2"/>
        <v> </v>
      </c>
      <c r="I11" s="426" t="str">
        <f t="shared" si="3"/>
        <v> </v>
      </c>
    </row>
    <row r="12" spans="1:9" ht="12.75">
      <c r="A12" s="168" t="str">
        <f>'t1'!A12</f>
        <v>INS. SC. ELEMENTARE ED EQUIP.</v>
      </c>
      <c r="B12" s="420" t="str">
        <f>'t1'!B12</f>
        <v>014154</v>
      </c>
      <c r="C12" s="452">
        <f>'t12'!C12</f>
        <v>0</v>
      </c>
      <c r="D12" s="453">
        <f>'t12'!D12</f>
        <v>0</v>
      </c>
      <c r="E12" s="454" t="str">
        <f t="shared" si="0"/>
        <v> </v>
      </c>
      <c r="F12" s="482">
        <v>17582.23</v>
      </c>
      <c r="G12" s="454" t="str">
        <f t="shared" si="1"/>
        <v> </v>
      </c>
      <c r="H12" s="455" t="str">
        <f t="shared" si="2"/>
        <v> </v>
      </c>
      <c r="I12" s="426" t="str">
        <f t="shared" si="3"/>
        <v> </v>
      </c>
    </row>
    <row r="13" spans="1:9" ht="12.75">
      <c r="A13" s="168" t="str">
        <f>'t1'!A13</f>
        <v>DOC. DIPL. SOST. SCUOLA ELEMENTARE</v>
      </c>
      <c r="B13" s="420" t="str">
        <f>'t1'!B13</f>
        <v>014634</v>
      </c>
      <c r="C13" s="452">
        <f>'t12'!C13</f>
        <v>0</v>
      </c>
      <c r="D13" s="453">
        <f>'t12'!D13</f>
        <v>0</v>
      </c>
      <c r="E13" s="454" t="str">
        <f t="shared" si="0"/>
        <v> </v>
      </c>
      <c r="F13" s="482">
        <v>17582.23</v>
      </c>
      <c r="G13" s="454" t="str">
        <f t="shared" si="1"/>
        <v> </v>
      </c>
      <c r="H13" s="455" t="str">
        <f t="shared" si="2"/>
        <v> </v>
      </c>
      <c r="I13" s="426" t="str">
        <f t="shared" si="3"/>
        <v> </v>
      </c>
    </row>
    <row r="14" spans="1:9" ht="12.75">
      <c r="A14" s="168" t="str">
        <f>'t1'!A14</f>
        <v>INS. SCUOLA MATERNA</v>
      </c>
      <c r="B14" s="420" t="str">
        <f>'t1'!B14</f>
        <v>014155</v>
      </c>
      <c r="C14" s="452">
        <f>'t12'!C14</f>
        <v>0</v>
      </c>
      <c r="D14" s="453">
        <f>'t12'!D14</f>
        <v>0</v>
      </c>
      <c r="E14" s="454" t="str">
        <f t="shared" si="0"/>
        <v> </v>
      </c>
      <c r="F14" s="482">
        <v>17582.23</v>
      </c>
      <c r="G14" s="454" t="str">
        <f t="shared" si="1"/>
        <v> </v>
      </c>
      <c r="H14" s="455" t="str">
        <f t="shared" si="2"/>
        <v> </v>
      </c>
      <c r="I14" s="426" t="str">
        <f t="shared" si="3"/>
        <v> </v>
      </c>
    </row>
    <row r="15" spans="1:9" ht="12.75">
      <c r="A15" s="168" t="str">
        <f>'t1'!A15</f>
        <v>DOC. DIPL. SOST. SCUOLA MATERNA</v>
      </c>
      <c r="B15" s="420" t="str">
        <f>'t1'!B15</f>
        <v>014714</v>
      </c>
      <c r="C15" s="452">
        <f>'t12'!C15</f>
        <v>0</v>
      </c>
      <c r="D15" s="453">
        <f>'t12'!D15</f>
        <v>0</v>
      </c>
      <c r="E15" s="454" t="str">
        <f t="shared" si="0"/>
        <v> </v>
      </c>
      <c r="F15" s="482">
        <v>17582.23</v>
      </c>
      <c r="G15" s="454" t="str">
        <f t="shared" si="1"/>
        <v> </v>
      </c>
      <c r="H15" s="455" t="str">
        <f t="shared" si="2"/>
        <v> </v>
      </c>
      <c r="I15" s="426" t="str">
        <f t="shared" si="3"/>
        <v> </v>
      </c>
    </row>
    <row r="16" spans="1:9" ht="12.75">
      <c r="A16" s="168" t="str">
        <f>'t1'!A16</f>
        <v>INS. DIPL. ISTIT. II GRADO</v>
      </c>
      <c r="B16" s="420" t="str">
        <f>'t1'!B16</f>
        <v>014143</v>
      </c>
      <c r="C16" s="452">
        <f>'t12'!C16</f>
        <v>0</v>
      </c>
      <c r="D16" s="453">
        <f>'t12'!D16</f>
        <v>0</v>
      </c>
      <c r="E16" s="454" t="str">
        <f t="shared" si="0"/>
        <v> </v>
      </c>
      <c r="F16" s="482">
        <v>17582</v>
      </c>
      <c r="G16" s="454" t="str">
        <f t="shared" si="1"/>
        <v> </v>
      </c>
      <c r="H16" s="455" t="str">
        <f t="shared" si="2"/>
        <v> </v>
      </c>
      <c r="I16" s="426" t="str">
        <f t="shared" si="3"/>
        <v> </v>
      </c>
    </row>
    <row r="17" spans="1:9" ht="12.75">
      <c r="A17" s="168" t="str">
        <f>'t1'!A17</f>
        <v>DOC. DIPL. SOST. IST. SEC. II GRADO</v>
      </c>
      <c r="B17" s="420" t="str">
        <f>'t1'!B17</f>
        <v>014656</v>
      </c>
      <c r="C17" s="452">
        <f>'t12'!C17</f>
        <v>0</v>
      </c>
      <c r="D17" s="453">
        <f>'t12'!D17</f>
        <v>0</v>
      </c>
      <c r="E17" s="454" t="str">
        <f t="shared" si="0"/>
        <v> </v>
      </c>
      <c r="F17" s="482">
        <v>17582.23</v>
      </c>
      <c r="G17" s="454" t="str">
        <f t="shared" si="1"/>
        <v> </v>
      </c>
      <c r="H17" s="455" t="str">
        <f t="shared" si="2"/>
        <v> </v>
      </c>
      <c r="I17" s="426" t="str">
        <f t="shared" si="3"/>
        <v> </v>
      </c>
    </row>
    <row r="18" spans="1:9" ht="12.75">
      <c r="A18" s="168" t="str">
        <f>'t1'!A18</f>
        <v>PERSONALE EDUCATIVO</v>
      </c>
      <c r="B18" s="420" t="str">
        <f>'t1'!B18</f>
        <v>014646</v>
      </c>
      <c r="C18" s="452">
        <f>'t12'!C18</f>
        <v>0</v>
      </c>
      <c r="D18" s="453">
        <f>'t12'!D18</f>
        <v>0</v>
      </c>
      <c r="E18" s="454" t="str">
        <f t="shared" si="0"/>
        <v> </v>
      </c>
      <c r="F18" s="482">
        <v>17582.23</v>
      </c>
      <c r="G18" s="454" t="str">
        <f t="shared" si="1"/>
        <v> </v>
      </c>
      <c r="H18" s="455" t="str">
        <f t="shared" si="2"/>
        <v> </v>
      </c>
      <c r="I18" s="426" t="str">
        <f t="shared" si="3"/>
        <v> </v>
      </c>
    </row>
    <row r="19" spans="1:9" ht="12.75">
      <c r="A19" s="168" t="str">
        <f>'t1'!A19</f>
        <v>DIR. SERV. GEN. ED AMM.</v>
      </c>
      <c r="B19" s="420" t="str">
        <f>'t1'!B19</f>
        <v>013159</v>
      </c>
      <c r="C19" s="452">
        <f>'t12'!C19</f>
        <v>0</v>
      </c>
      <c r="D19" s="453">
        <f>'t12'!D19</f>
        <v>0</v>
      </c>
      <c r="E19" s="454" t="str">
        <f t="shared" si="0"/>
        <v> </v>
      </c>
      <c r="F19" s="482">
        <v>20230.62</v>
      </c>
      <c r="G19" s="454" t="str">
        <f t="shared" si="1"/>
        <v> </v>
      </c>
      <c r="H19" s="455" t="str">
        <f t="shared" si="2"/>
        <v> </v>
      </c>
      <c r="I19" s="426" t="str">
        <f t="shared" si="3"/>
        <v> </v>
      </c>
    </row>
    <row r="20" spans="1:9" ht="12.75">
      <c r="A20" s="168" t="str">
        <f>'t1'!A20</f>
        <v>COORDINATORE AMMINISTRATIVO</v>
      </c>
      <c r="B20" s="420" t="str">
        <f>'t1'!B20</f>
        <v>013498</v>
      </c>
      <c r="C20" s="452">
        <f>'t12'!C20</f>
        <v>0</v>
      </c>
      <c r="D20" s="453">
        <f>'t12'!D20</f>
        <v>0</v>
      </c>
      <c r="E20" s="454" t="str">
        <f t="shared" si="0"/>
        <v> </v>
      </c>
      <c r="F20" s="482">
        <v>17495.96</v>
      </c>
      <c r="G20" s="454" t="str">
        <f t="shared" si="1"/>
        <v> </v>
      </c>
      <c r="H20" s="455" t="str">
        <f t="shared" si="2"/>
        <v> </v>
      </c>
      <c r="I20" s="426" t="str">
        <f t="shared" si="3"/>
        <v> </v>
      </c>
    </row>
    <row r="21" spans="1:9" ht="12.75">
      <c r="A21" s="168" t="str">
        <f>'t1'!A21</f>
        <v>COORDINATORE TECNICO</v>
      </c>
      <c r="B21" s="420" t="str">
        <f>'t1'!B21</f>
        <v>013499</v>
      </c>
      <c r="C21" s="452">
        <f>'t12'!C21</f>
        <v>0</v>
      </c>
      <c r="D21" s="453">
        <f>'t12'!D21</f>
        <v>0</v>
      </c>
      <c r="E21" s="454" t="str">
        <f t="shared" si="0"/>
        <v> </v>
      </c>
      <c r="F21" s="482">
        <v>17495.96</v>
      </c>
      <c r="G21" s="454" t="str">
        <f t="shared" si="1"/>
        <v> </v>
      </c>
      <c r="H21" s="455" t="str">
        <f t="shared" si="2"/>
        <v> </v>
      </c>
      <c r="I21" s="426" t="str">
        <f t="shared" si="3"/>
        <v> </v>
      </c>
    </row>
    <row r="22" spans="1:9" ht="12.75">
      <c r="A22" s="168" t="str">
        <f>'t1'!A22</f>
        <v>ASSISTENTE AMMINISTRATIVO</v>
      </c>
      <c r="B22" s="420" t="str">
        <f>'t1'!B22</f>
        <v>012117</v>
      </c>
      <c r="C22" s="452">
        <f>'t12'!C22</f>
        <v>0</v>
      </c>
      <c r="D22" s="453">
        <f>'t12'!D22</f>
        <v>0</v>
      </c>
      <c r="E22" s="454" t="str">
        <f t="shared" si="0"/>
        <v> </v>
      </c>
      <c r="F22" s="482">
        <v>15302.38</v>
      </c>
      <c r="G22" s="454" t="str">
        <f t="shared" si="1"/>
        <v> </v>
      </c>
      <c r="H22" s="455" t="str">
        <f t="shared" si="2"/>
        <v> </v>
      </c>
      <c r="I22" s="426" t="str">
        <f t="shared" si="3"/>
        <v> </v>
      </c>
    </row>
    <row r="23" spans="1:9" ht="12.75">
      <c r="A23" s="168" t="str">
        <f>'t1'!A23</f>
        <v>ASSISTENTE TECNICO</v>
      </c>
      <c r="B23" s="420" t="str">
        <f>'t1'!B23</f>
        <v>012119</v>
      </c>
      <c r="C23" s="452">
        <f>'t12'!C23</f>
        <v>0</v>
      </c>
      <c r="D23" s="453">
        <f>'t12'!D23</f>
        <v>0</v>
      </c>
      <c r="E23" s="454" t="str">
        <f t="shared" si="0"/>
        <v> </v>
      </c>
      <c r="F23" s="482">
        <v>15302.38</v>
      </c>
      <c r="G23" s="454" t="str">
        <f t="shared" si="1"/>
        <v> </v>
      </c>
      <c r="H23" s="455" t="str">
        <f t="shared" si="2"/>
        <v> </v>
      </c>
      <c r="I23" s="426" t="str">
        <f t="shared" si="3"/>
        <v> </v>
      </c>
    </row>
    <row r="24" spans="1:9" ht="12.75">
      <c r="A24" s="168" t="str">
        <f>'t1'!A24</f>
        <v>CUOCO/INFERMIERE/GUARDAROBIERE</v>
      </c>
      <c r="B24" s="420" t="str">
        <f>'t1'!B24</f>
        <v>012125</v>
      </c>
      <c r="C24" s="452">
        <f>'t12'!C24</f>
        <v>0</v>
      </c>
      <c r="D24" s="453">
        <f>'t12'!D24</f>
        <v>0</v>
      </c>
      <c r="E24" s="454" t="str">
        <f t="shared" si="0"/>
        <v> </v>
      </c>
      <c r="F24" s="482">
        <v>15302.38</v>
      </c>
      <c r="G24" s="454" t="str">
        <f t="shared" si="1"/>
        <v> </v>
      </c>
      <c r="H24" s="455" t="str">
        <f t="shared" si="2"/>
        <v> </v>
      </c>
      <c r="I24" s="426" t="str">
        <f t="shared" si="3"/>
        <v> </v>
      </c>
    </row>
    <row r="25" spans="1:9" ht="12.75">
      <c r="A25" s="168" t="str">
        <f>'t1'!A25</f>
        <v>COLLABORATORE SCOLASTICO DEI SERVIZI/ADDETTO ALLE AZIENDE AGRARIE</v>
      </c>
      <c r="B25" s="420" t="str">
        <f>'t1'!B25</f>
        <v>098701</v>
      </c>
      <c r="C25" s="452">
        <f>'t12'!C25</f>
        <v>0</v>
      </c>
      <c r="D25" s="453">
        <f>'t12'!D25</f>
        <v>0</v>
      </c>
      <c r="E25" s="454" t="str">
        <f t="shared" si="0"/>
        <v> </v>
      </c>
      <c r="F25" s="482">
        <v>14010.01</v>
      </c>
      <c r="G25" s="454" t="str">
        <f t="shared" si="1"/>
        <v> </v>
      </c>
      <c r="H25" s="455" t="str">
        <f t="shared" si="2"/>
        <v> </v>
      </c>
      <c r="I25" s="426" t="str">
        <f t="shared" si="3"/>
        <v> </v>
      </c>
    </row>
    <row r="26" spans="1:9" ht="12.75">
      <c r="A26" s="168" t="str">
        <f>'t1'!A26</f>
        <v>COLLABORATORE SCOLASTICO</v>
      </c>
      <c r="B26" s="420" t="str">
        <f>'t1'!B26</f>
        <v>011121</v>
      </c>
      <c r="C26" s="452">
        <f>'t12'!C26</f>
        <v>0</v>
      </c>
      <c r="D26" s="453">
        <f>'t12'!D26</f>
        <v>0</v>
      </c>
      <c r="E26" s="454" t="str">
        <f t="shared" si="0"/>
        <v> </v>
      </c>
      <c r="F26" s="482">
        <v>13659.9</v>
      </c>
      <c r="G26" s="454" t="str">
        <f t="shared" si="1"/>
        <v> </v>
      </c>
      <c r="H26" s="455" t="str">
        <f t="shared" si="2"/>
        <v> </v>
      </c>
      <c r="I26" s="426" t="str">
        <f t="shared" si="3"/>
        <v> </v>
      </c>
    </row>
    <row r="27" spans="1:9" ht="12.75">
      <c r="A27" s="168" t="str">
        <f>'t1'!A27</f>
        <v>DOC.RELIG. SCUOLA SECOND.</v>
      </c>
      <c r="B27" s="420" t="str">
        <f>'t1'!B27</f>
        <v>016139</v>
      </c>
      <c r="C27" s="452">
        <f>'t12'!C27</f>
        <v>0</v>
      </c>
      <c r="D27" s="453">
        <f>'t12'!D27</f>
        <v>0</v>
      </c>
      <c r="E27" s="454" t="str">
        <f t="shared" si="0"/>
        <v> </v>
      </c>
      <c r="F27" s="482">
        <v>19082.5</v>
      </c>
      <c r="G27" s="454" t="str">
        <f t="shared" si="1"/>
        <v> </v>
      </c>
      <c r="H27" s="455" t="str">
        <f t="shared" si="2"/>
        <v> </v>
      </c>
      <c r="I27" s="426" t="str">
        <f t="shared" si="3"/>
        <v> </v>
      </c>
    </row>
    <row r="28" spans="1:9" ht="12.75">
      <c r="A28" s="168" t="str">
        <f>'t1'!A28</f>
        <v>DOC.RELIG. SCUOLA EL. MAT.</v>
      </c>
      <c r="B28" s="420" t="str">
        <f>'t1'!B28</f>
        <v>014138</v>
      </c>
      <c r="C28" s="452">
        <f>'t12'!C28</f>
        <v>0</v>
      </c>
      <c r="D28" s="453">
        <f>'t12'!D28</f>
        <v>0</v>
      </c>
      <c r="E28" s="454" t="str">
        <f t="shared" si="0"/>
        <v> </v>
      </c>
      <c r="F28" s="482">
        <v>17582.23</v>
      </c>
      <c r="G28" s="454" t="str">
        <f t="shared" si="1"/>
        <v> </v>
      </c>
      <c r="H28" s="455" t="str">
        <f t="shared" si="2"/>
        <v> </v>
      </c>
      <c r="I28" s="426" t="str">
        <f t="shared" si="3"/>
        <v> </v>
      </c>
    </row>
    <row r="29" spans="1:9" ht="12.75">
      <c r="A29" s="168" t="str">
        <f>'t1'!A29</f>
        <v>DOC. LAUR. IST. SEC. II GRADO TEMPO DETERM. ANNUALE</v>
      </c>
      <c r="B29" s="420" t="str">
        <f>'t1'!B29</f>
        <v>016134</v>
      </c>
      <c r="C29" s="452">
        <f>'t12'!C29</f>
        <v>0</v>
      </c>
      <c r="D29" s="453">
        <f>'t12'!D29</f>
        <v>0</v>
      </c>
      <c r="E29" s="454" t="str">
        <f t="shared" si="0"/>
        <v> </v>
      </c>
      <c r="F29" s="482">
        <v>19082.5</v>
      </c>
      <c r="G29" s="454" t="str">
        <f t="shared" si="1"/>
        <v> </v>
      </c>
      <c r="H29" s="455" t="str">
        <f t="shared" si="2"/>
        <v> </v>
      </c>
      <c r="I29" s="426" t="str">
        <f t="shared" si="3"/>
        <v> </v>
      </c>
    </row>
    <row r="30" spans="1:9" ht="12.75">
      <c r="A30" s="168" t="str">
        <f>'t1'!A30</f>
        <v>DOC. LAUR. SOST. IST.SEC. II GRADO T. DETER.ANNUALE</v>
      </c>
      <c r="B30" s="420" t="str">
        <f>'t1'!B30</f>
        <v>016631</v>
      </c>
      <c r="C30" s="452">
        <f>'t12'!C30</f>
        <v>0</v>
      </c>
      <c r="D30" s="453">
        <f>'t12'!D30</f>
        <v>0</v>
      </c>
      <c r="E30" s="454" t="str">
        <f t="shared" si="0"/>
        <v> </v>
      </c>
      <c r="F30" s="482">
        <v>19082.5</v>
      </c>
      <c r="G30" s="454" t="str">
        <f t="shared" si="1"/>
        <v> </v>
      </c>
      <c r="H30" s="455" t="str">
        <f t="shared" si="2"/>
        <v> </v>
      </c>
      <c r="I30" s="426" t="str">
        <f t="shared" si="3"/>
        <v> </v>
      </c>
    </row>
    <row r="31" spans="1:9" ht="12.75">
      <c r="A31" s="168" t="str">
        <f>'t1'!A31</f>
        <v>DOC. SCUOLA MEDIA ED EQUIP. TEMPO DETERM. ANNUALE</v>
      </c>
      <c r="B31" s="420" t="str">
        <f>'t1'!B31</f>
        <v>016136</v>
      </c>
      <c r="C31" s="452">
        <f>'t12'!C31</f>
        <v>0</v>
      </c>
      <c r="D31" s="453">
        <f>'t12'!D31</f>
        <v>0</v>
      </c>
      <c r="E31" s="454" t="str">
        <f t="shared" si="0"/>
        <v> </v>
      </c>
      <c r="F31" s="482">
        <v>19082.5</v>
      </c>
      <c r="G31" s="454" t="str">
        <f t="shared" si="1"/>
        <v> </v>
      </c>
      <c r="H31" s="455" t="str">
        <f t="shared" si="2"/>
        <v> </v>
      </c>
      <c r="I31" s="426" t="str">
        <f t="shared" si="3"/>
        <v> </v>
      </c>
    </row>
    <row r="32" spans="1:9" ht="12.75">
      <c r="A32" s="168" t="str">
        <f>'t1'!A32</f>
        <v>DOC. LAUR. SOST. SCUOLA MEDIA T.DETER. ANNUALE</v>
      </c>
      <c r="B32" s="420" t="str">
        <f>'t1'!B32</f>
        <v>016639</v>
      </c>
      <c r="C32" s="452">
        <f>'t12'!C32</f>
        <v>0</v>
      </c>
      <c r="D32" s="453">
        <f>'t12'!D32</f>
        <v>0</v>
      </c>
      <c r="E32" s="454" t="str">
        <f t="shared" si="0"/>
        <v> </v>
      </c>
      <c r="F32" s="482">
        <v>19082.5</v>
      </c>
      <c r="G32" s="454" t="str">
        <f t="shared" si="1"/>
        <v> </v>
      </c>
      <c r="H32" s="455" t="str">
        <f t="shared" si="2"/>
        <v> </v>
      </c>
      <c r="I32" s="426" t="str">
        <f t="shared" si="3"/>
        <v> </v>
      </c>
    </row>
    <row r="33" spans="1:9" ht="12.75">
      <c r="A33" s="168" t="str">
        <f>'t1'!A33</f>
        <v>INS. SC. ELEMENTARE E EQUIP. TEMPO DETERM. ANNUALE</v>
      </c>
      <c r="B33" s="420" t="str">
        <f>'t1'!B33</f>
        <v>014152</v>
      </c>
      <c r="C33" s="452">
        <f>'t12'!C33</f>
        <v>0</v>
      </c>
      <c r="D33" s="453">
        <f>'t12'!D33</f>
        <v>0</v>
      </c>
      <c r="E33" s="454" t="str">
        <f t="shared" si="0"/>
        <v> </v>
      </c>
      <c r="F33" s="482">
        <v>17582.23</v>
      </c>
      <c r="G33" s="454" t="str">
        <f t="shared" si="1"/>
        <v> </v>
      </c>
      <c r="H33" s="455" t="str">
        <f t="shared" si="2"/>
        <v> </v>
      </c>
      <c r="I33" s="426" t="str">
        <f t="shared" si="3"/>
        <v> </v>
      </c>
    </row>
    <row r="34" spans="1:9" ht="12.75">
      <c r="A34" s="168" t="str">
        <f>'t1'!A34</f>
        <v>DOC. DIPL. SOST. SCUOLA ELEM. T. DETER. ANNUALE</v>
      </c>
      <c r="B34" s="420" t="str">
        <f>'t1'!B34</f>
        <v>014635</v>
      </c>
      <c r="C34" s="452">
        <f>'t12'!C34</f>
        <v>0</v>
      </c>
      <c r="D34" s="453">
        <f>'t12'!D34</f>
        <v>0</v>
      </c>
      <c r="E34" s="454" t="str">
        <f t="shared" si="0"/>
        <v> </v>
      </c>
      <c r="F34" s="482">
        <v>17582.23</v>
      </c>
      <c r="G34" s="454" t="str">
        <f t="shared" si="1"/>
        <v> </v>
      </c>
      <c r="H34" s="455" t="str">
        <f t="shared" si="2"/>
        <v> </v>
      </c>
      <c r="I34" s="426" t="str">
        <f t="shared" si="3"/>
        <v> </v>
      </c>
    </row>
    <row r="35" spans="1:9" ht="12.75">
      <c r="A35" s="168" t="str">
        <f>'t1'!A35</f>
        <v>INS. SCUOLA MATERNA TEMPO DETERM. ANNUALE</v>
      </c>
      <c r="B35" s="420" t="str">
        <f>'t1'!B35</f>
        <v>014156</v>
      </c>
      <c r="C35" s="452">
        <f>'t12'!C35</f>
        <v>0</v>
      </c>
      <c r="D35" s="453">
        <f>'t12'!D35</f>
        <v>0</v>
      </c>
      <c r="E35" s="454" t="str">
        <f t="shared" si="0"/>
        <v> </v>
      </c>
      <c r="F35" s="482">
        <v>17582.23</v>
      </c>
      <c r="G35" s="454" t="str">
        <f t="shared" si="1"/>
        <v> </v>
      </c>
      <c r="H35" s="455" t="str">
        <f t="shared" si="2"/>
        <v> </v>
      </c>
      <c r="I35" s="426" t="str">
        <f t="shared" si="3"/>
        <v> </v>
      </c>
    </row>
    <row r="36" spans="1:9" ht="12.75">
      <c r="A36" s="168" t="str">
        <f>'t1'!A36</f>
        <v>DOC. DIPL.SOST. SC. MATERNA T. DET. ANNUALE</v>
      </c>
      <c r="B36" s="420" t="str">
        <f>'t1'!B36</f>
        <v>014643</v>
      </c>
      <c r="C36" s="452">
        <f>'t12'!C36</f>
        <v>0</v>
      </c>
      <c r="D36" s="453">
        <f>'t12'!D36</f>
        <v>0</v>
      </c>
      <c r="E36" s="454" t="str">
        <f t="shared" si="0"/>
        <v> </v>
      </c>
      <c r="F36" s="482">
        <v>17582.23</v>
      </c>
      <c r="G36" s="454" t="str">
        <f t="shared" si="1"/>
        <v> </v>
      </c>
      <c r="H36" s="455" t="str">
        <f t="shared" si="2"/>
        <v> </v>
      </c>
      <c r="I36" s="426" t="str">
        <f t="shared" si="3"/>
        <v> </v>
      </c>
    </row>
    <row r="37" spans="1:9" ht="12.75">
      <c r="A37" s="168" t="str">
        <f>'t1'!A37</f>
        <v>INS. DIPL. ISTIT. II GRADO TEMPO DETERM. ANNUALE</v>
      </c>
      <c r="B37" s="420" t="str">
        <f>'t1'!B37</f>
        <v>014144</v>
      </c>
      <c r="C37" s="452">
        <f>'t12'!C37</f>
        <v>0</v>
      </c>
      <c r="D37" s="453">
        <f>'t12'!D37</f>
        <v>0</v>
      </c>
      <c r="E37" s="454" t="str">
        <f t="shared" si="0"/>
        <v> </v>
      </c>
      <c r="F37" s="482">
        <v>17582.23</v>
      </c>
      <c r="G37" s="454" t="str">
        <f t="shared" si="1"/>
        <v> </v>
      </c>
      <c r="H37" s="455" t="str">
        <f t="shared" si="2"/>
        <v> </v>
      </c>
      <c r="I37" s="426" t="str">
        <f t="shared" si="3"/>
        <v> </v>
      </c>
    </row>
    <row r="38" spans="1:9" ht="12.75">
      <c r="A38" s="168" t="str">
        <f>'t1'!A38</f>
        <v>DOC. DIPL. SOST.IST. SEC. II GRADO T. DET. ANNUALE</v>
      </c>
      <c r="B38" s="420" t="str">
        <f>'t1'!B38</f>
        <v>014657</v>
      </c>
      <c r="C38" s="452">
        <f>'t12'!C38</f>
        <v>0</v>
      </c>
      <c r="D38" s="453">
        <f>'t12'!D38</f>
        <v>0</v>
      </c>
      <c r="E38" s="454" t="str">
        <f t="shared" si="0"/>
        <v> </v>
      </c>
      <c r="F38" s="482">
        <v>17582.23</v>
      </c>
      <c r="G38" s="454" t="str">
        <f t="shared" si="1"/>
        <v> </v>
      </c>
      <c r="H38" s="455" t="str">
        <f t="shared" si="2"/>
        <v> </v>
      </c>
      <c r="I38" s="426" t="str">
        <f t="shared" si="3"/>
        <v> </v>
      </c>
    </row>
    <row r="39" spans="1:9" ht="12.75">
      <c r="A39" s="168" t="str">
        <f>'t1'!A39</f>
        <v>PERS. EDUCAT. T. DET. ANNUALE</v>
      </c>
      <c r="B39" s="420" t="str">
        <f>'t1'!B39</f>
        <v>014647</v>
      </c>
      <c r="C39" s="452">
        <f>'t12'!C39</f>
        <v>0</v>
      </c>
      <c r="D39" s="453">
        <f>'t12'!D39</f>
        <v>0</v>
      </c>
      <c r="E39" s="454" t="str">
        <f t="shared" si="0"/>
        <v> </v>
      </c>
      <c r="F39" s="482">
        <v>17582.23</v>
      </c>
      <c r="G39" s="454" t="str">
        <f t="shared" si="1"/>
        <v> </v>
      </c>
      <c r="H39" s="455" t="str">
        <f t="shared" si="2"/>
        <v> </v>
      </c>
      <c r="I39" s="426" t="str">
        <f t="shared" si="3"/>
        <v> </v>
      </c>
    </row>
    <row r="40" spans="1:9" ht="12.75">
      <c r="A40" s="168" t="str">
        <f>'t1'!A40</f>
        <v>DOC.RELIG. SCUOLA SECOND. T. D. CON CONTR. ANNUALE</v>
      </c>
      <c r="B40" s="420" t="str">
        <f>'t1'!B40</f>
        <v>016802</v>
      </c>
      <c r="C40" s="452">
        <f>'t12'!C40</f>
        <v>0</v>
      </c>
      <c r="D40" s="453">
        <f>'t12'!D40</f>
        <v>0</v>
      </c>
      <c r="E40" s="454" t="str">
        <f t="shared" si="0"/>
        <v> </v>
      </c>
      <c r="F40" s="482">
        <v>19082.5</v>
      </c>
      <c r="G40" s="454" t="str">
        <f t="shared" si="1"/>
        <v> </v>
      </c>
      <c r="H40" s="455" t="str">
        <f t="shared" si="2"/>
        <v> </v>
      </c>
      <c r="I40" s="426" t="str">
        <f t="shared" si="3"/>
        <v> </v>
      </c>
    </row>
    <row r="41" spans="1:9" ht="12.75">
      <c r="A41" s="168" t="str">
        <f>'t1'!A41</f>
        <v>DOC.RELIG. SCUOLA EL. MAT. T.D. CON CONTR. ANNUA ANNUALE</v>
      </c>
      <c r="B41" s="420" t="str">
        <f>'t1'!B41</f>
        <v>014803</v>
      </c>
      <c r="C41" s="452">
        <f>'t12'!C41</f>
        <v>0</v>
      </c>
      <c r="D41" s="453">
        <f>'t12'!D41</f>
        <v>0</v>
      </c>
      <c r="E41" s="454" t="str">
        <f t="shared" si="0"/>
        <v> </v>
      </c>
      <c r="F41" s="482">
        <v>17582.23</v>
      </c>
      <c r="G41" s="454" t="str">
        <f t="shared" si="1"/>
        <v> </v>
      </c>
      <c r="H41" s="455" t="str">
        <f t="shared" si="2"/>
        <v> </v>
      </c>
      <c r="I41" s="426" t="str">
        <f t="shared" si="3"/>
        <v> </v>
      </c>
    </row>
    <row r="42" spans="1:9" ht="12.75">
      <c r="A42" s="168" t="str">
        <f>'t1'!A42</f>
        <v>DIR. SERV. GEN. ED AMM.TEMPO DETER.</v>
      </c>
      <c r="B42" s="420" t="str">
        <f>'t1'!B42</f>
        <v>013160</v>
      </c>
      <c r="C42" s="452">
        <f>'t12'!C42</f>
        <v>0</v>
      </c>
      <c r="D42" s="453">
        <f>'t12'!D42</f>
        <v>0</v>
      </c>
      <c r="E42" s="454" t="str">
        <f t="shared" si="0"/>
        <v> </v>
      </c>
      <c r="F42" s="482">
        <v>20230.62</v>
      </c>
      <c r="G42" s="454" t="str">
        <f t="shared" si="1"/>
        <v> </v>
      </c>
      <c r="H42" s="455" t="str">
        <f t="shared" si="2"/>
        <v> </v>
      </c>
      <c r="I42" s="426" t="str">
        <f t="shared" si="3"/>
        <v> </v>
      </c>
    </row>
    <row r="43" spans="1:9" ht="12.75">
      <c r="A43" s="168" t="str">
        <f>'t1'!A43</f>
        <v>COORDINATORE AMMINISTRATIVO TEMPO DET. ANNUALE</v>
      </c>
      <c r="B43" s="420" t="str">
        <f>'t1'!B43</f>
        <v>013650</v>
      </c>
      <c r="C43" s="452">
        <f>'t12'!C43</f>
        <v>0</v>
      </c>
      <c r="D43" s="453">
        <f>'t12'!D43</f>
        <v>0</v>
      </c>
      <c r="E43" s="454" t="str">
        <f t="shared" si="0"/>
        <v> </v>
      </c>
      <c r="F43" s="482">
        <v>17495.96</v>
      </c>
      <c r="G43" s="454" t="str">
        <f t="shared" si="1"/>
        <v> </v>
      </c>
      <c r="H43" s="455" t="str">
        <f t="shared" si="2"/>
        <v> </v>
      </c>
      <c r="I43" s="426" t="str">
        <f t="shared" si="3"/>
        <v> </v>
      </c>
    </row>
    <row r="44" spans="1:9" ht="12.75">
      <c r="A44" s="168" t="str">
        <f>'t1'!A44</f>
        <v>COORDINATORE TECNICO TEMPO DET. ANNUALE</v>
      </c>
      <c r="B44" s="420" t="str">
        <f>'t1'!B44</f>
        <v>013653</v>
      </c>
      <c r="C44" s="452">
        <f>'t12'!C44</f>
        <v>0</v>
      </c>
      <c r="D44" s="453">
        <f>'t12'!D44</f>
        <v>0</v>
      </c>
      <c r="E44" s="454" t="str">
        <f t="shared" si="0"/>
        <v> </v>
      </c>
      <c r="F44" s="482">
        <v>17495.96</v>
      </c>
      <c r="G44" s="454" t="str">
        <f t="shared" si="1"/>
        <v> </v>
      </c>
      <c r="H44" s="455" t="str">
        <f t="shared" si="2"/>
        <v> </v>
      </c>
      <c r="I44" s="426" t="str">
        <f t="shared" si="3"/>
        <v> </v>
      </c>
    </row>
    <row r="45" spans="1:9" ht="12.75">
      <c r="A45" s="168" t="str">
        <f>'t1'!A45</f>
        <v>ASSISTENTE AMM.VO TEMPO DET. ANNUALE</v>
      </c>
      <c r="B45" s="420" t="str">
        <f>'t1'!B45</f>
        <v>012118</v>
      </c>
      <c r="C45" s="452">
        <f>'t12'!C45</f>
        <v>0</v>
      </c>
      <c r="D45" s="453">
        <f>'t12'!D45</f>
        <v>0</v>
      </c>
      <c r="E45" s="454" t="str">
        <f t="shared" si="0"/>
        <v> </v>
      </c>
      <c r="F45" s="482">
        <v>15302.38</v>
      </c>
      <c r="G45" s="454" t="str">
        <f t="shared" si="1"/>
        <v> </v>
      </c>
      <c r="H45" s="455" t="str">
        <f t="shared" si="2"/>
        <v> </v>
      </c>
      <c r="I45" s="426" t="str">
        <f t="shared" si="3"/>
        <v> </v>
      </c>
    </row>
    <row r="46" spans="1:9" ht="12.75">
      <c r="A46" s="168" t="str">
        <f>'t1'!A46</f>
        <v>ASSISTENTE TECN. TEMPO DET. ANNUALE</v>
      </c>
      <c r="B46" s="420" t="str">
        <f>'t1'!B46</f>
        <v>012120</v>
      </c>
      <c r="C46" s="452">
        <f>'t12'!C46</f>
        <v>0</v>
      </c>
      <c r="D46" s="453">
        <f>'t12'!D46</f>
        <v>0</v>
      </c>
      <c r="E46" s="454" t="str">
        <f t="shared" si="0"/>
        <v> </v>
      </c>
      <c r="F46" s="482">
        <v>15302.38</v>
      </c>
      <c r="G46" s="454" t="str">
        <f t="shared" si="1"/>
        <v> </v>
      </c>
      <c r="H46" s="455" t="str">
        <f t="shared" si="2"/>
        <v> </v>
      </c>
      <c r="I46" s="426" t="str">
        <f t="shared" si="3"/>
        <v> </v>
      </c>
    </row>
    <row r="47" spans="1:9" ht="12.75">
      <c r="A47" s="168" t="str">
        <f>'t1'!A47</f>
        <v>CUOCO/INFERMIERE/GUARDAROBIERE TEMPO DETERM.ANNUALE</v>
      </c>
      <c r="B47" s="420" t="str">
        <f>'t1'!B47</f>
        <v>012126</v>
      </c>
      <c r="C47" s="452">
        <f>'t12'!C47</f>
        <v>0</v>
      </c>
      <c r="D47" s="453">
        <f>'t12'!D47</f>
        <v>0</v>
      </c>
      <c r="E47" s="454" t="str">
        <f t="shared" si="0"/>
        <v> </v>
      </c>
      <c r="F47" s="482">
        <v>15302.38</v>
      </c>
      <c r="G47" s="454" t="str">
        <f t="shared" si="1"/>
        <v> </v>
      </c>
      <c r="H47" s="455" t="str">
        <f t="shared" si="2"/>
        <v> </v>
      </c>
      <c r="I47" s="426" t="str">
        <f t="shared" si="3"/>
        <v> </v>
      </c>
    </row>
    <row r="48" spans="1:9" ht="12.75">
      <c r="A48" s="168" t="str">
        <f>'t1'!A48</f>
        <v>COLLABORATORE SCOLASTICO DEI SERVIZI/ADDETTO AZ.AGRARIE TEMPO DET.ANNUALE</v>
      </c>
      <c r="B48" s="420" t="str">
        <f>'t1'!B48</f>
        <v>098708</v>
      </c>
      <c r="C48" s="452">
        <f>'t12'!C48</f>
        <v>0</v>
      </c>
      <c r="D48" s="453">
        <f>'t12'!D48</f>
        <v>0</v>
      </c>
      <c r="E48" s="454" t="str">
        <f t="shared" si="0"/>
        <v> </v>
      </c>
      <c r="F48" s="482">
        <v>14010.01</v>
      </c>
      <c r="G48" s="454" t="str">
        <f t="shared" si="1"/>
        <v> </v>
      </c>
      <c r="H48" s="455" t="str">
        <f t="shared" si="2"/>
        <v> </v>
      </c>
      <c r="I48" s="426" t="str">
        <f t="shared" si="3"/>
        <v> </v>
      </c>
    </row>
    <row r="49" spans="1:9" ht="12.75">
      <c r="A49" s="168" t="str">
        <f>'t1'!A49</f>
        <v>COLLABORATORE SCOLASTICO TEMPO DET.ANNUALE</v>
      </c>
      <c r="B49" s="420" t="str">
        <f>'t1'!B49</f>
        <v>011124</v>
      </c>
      <c r="C49" s="452">
        <f>'t12'!C49</f>
        <v>0</v>
      </c>
      <c r="D49" s="453">
        <f>'t12'!D49</f>
        <v>0</v>
      </c>
      <c r="E49" s="454" t="str">
        <f t="shared" si="0"/>
        <v> </v>
      </c>
      <c r="F49" s="482">
        <v>13659.9</v>
      </c>
      <c r="G49" s="454" t="str">
        <f t="shared" si="1"/>
        <v> </v>
      </c>
      <c r="H49" s="455" t="str">
        <f t="shared" si="2"/>
        <v> </v>
      </c>
      <c r="I49" s="426" t="str">
        <f t="shared" si="3"/>
        <v> </v>
      </c>
    </row>
    <row r="50" spans="1:9" ht="12.75">
      <c r="A50" s="168" t="str">
        <f>'t1'!A50</f>
        <v>DOC. LAUR. IST. SEC. II GRADO T. DETERM. NON ANNUALE</v>
      </c>
      <c r="B50" s="420" t="str">
        <f>'t1'!B50</f>
        <v>016133</v>
      </c>
      <c r="C50" s="452">
        <f>'t12'!C50</f>
        <v>0</v>
      </c>
      <c r="D50" s="453">
        <f>'t12'!D50</f>
        <v>0</v>
      </c>
      <c r="E50" s="454" t="str">
        <f t="shared" si="0"/>
        <v> </v>
      </c>
      <c r="F50" s="482">
        <v>19082.5</v>
      </c>
      <c r="G50" s="454" t="str">
        <f t="shared" si="1"/>
        <v> </v>
      </c>
      <c r="H50" s="455" t="str">
        <f t="shared" si="2"/>
        <v> </v>
      </c>
      <c r="I50" s="426" t="str">
        <f t="shared" si="3"/>
        <v> </v>
      </c>
    </row>
    <row r="51" spans="1:9" ht="12.75">
      <c r="A51" s="168" t="str">
        <f>'t1'!A51</f>
        <v>DOC. LAUR. SOST. IST. SEC. II GRADO T. DETER. NON ANNUALE</v>
      </c>
      <c r="B51" s="420" t="str">
        <f>'t1'!B51</f>
        <v>016632</v>
      </c>
      <c r="C51" s="452">
        <f>'t12'!C51</f>
        <v>0</v>
      </c>
      <c r="D51" s="453">
        <f>'t12'!D51</f>
        <v>0</v>
      </c>
      <c r="E51" s="454" t="str">
        <f t="shared" si="0"/>
        <v> </v>
      </c>
      <c r="F51" s="482">
        <v>19082.5</v>
      </c>
      <c r="G51" s="454" t="str">
        <f t="shared" si="1"/>
        <v> </v>
      </c>
      <c r="H51" s="455" t="str">
        <f t="shared" si="2"/>
        <v> </v>
      </c>
      <c r="I51" s="426" t="str">
        <f t="shared" si="3"/>
        <v> </v>
      </c>
    </row>
    <row r="52" spans="1:9" ht="12.75">
      <c r="A52" s="168" t="str">
        <f>'t1'!A52</f>
        <v>DOC. SCUOLA MEDIA ED EQUIP. TEMPO DETERM. NON ANNUALE</v>
      </c>
      <c r="B52" s="420" t="str">
        <f>'t1'!B52</f>
        <v>016137</v>
      </c>
      <c r="C52" s="452">
        <f>'t12'!C52</f>
        <v>0</v>
      </c>
      <c r="D52" s="453">
        <f>'t12'!D52</f>
        <v>0</v>
      </c>
      <c r="E52" s="454" t="str">
        <f t="shared" si="0"/>
        <v> </v>
      </c>
      <c r="F52" s="482">
        <v>19082.5</v>
      </c>
      <c r="G52" s="454" t="str">
        <f t="shared" si="1"/>
        <v> </v>
      </c>
      <c r="H52" s="455" t="str">
        <f t="shared" si="2"/>
        <v> </v>
      </c>
      <c r="I52" s="426" t="str">
        <f t="shared" si="3"/>
        <v> </v>
      </c>
    </row>
    <row r="53" spans="1:9" ht="12.75">
      <c r="A53" s="168" t="str">
        <f>'t1'!A53</f>
        <v>DOC. LAUR. SOST. SCUOLA MEDIA T.DETER. NON ANNUALE</v>
      </c>
      <c r="B53" s="420" t="str">
        <f>'t1'!B53</f>
        <v>016640</v>
      </c>
      <c r="C53" s="452">
        <f>'t12'!C53</f>
        <v>0</v>
      </c>
      <c r="D53" s="453">
        <f>'t12'!D53</f>
        <v>0</v>
      </c>
      <c r="E53" s="454" t="str">
        <f t="shared" si="0"/>
        <v> </v>
      </c>
      <c r="F53" s="482">
        <v>19082.5</v>
      </c>
      <c r="G53" s="454" t="str">
        <f t="shared" si="1"/>
        <v> </v>
      </c>
      <c r="H53" s="455" t="str">
        <f t="shared" si="2"/>
        <v> </v>
      </c>
      <c r="I53" s="426" t="str">
        <f t="shared" si="3"/>
        <v> </v>
      </c>
    </row>
    <row r="54" spans="1:9" ht="12.75">
      <c r="A54" s="168" t="str">
        <f>'t1'!A54</f>
        <v>INS. SC. ELEMENTARE E EQUIP. TEMPO DETERM. NON ANNUALE</v>
      </c>
      <c r="B54" s="420" t="str">
        <f>'t1'!B54</f>
        <v>014153</v>
      </c>
      <c r="C54" s="452">
        <f>'t12'!C54</f>
        <v>0</v>
      </c>
      <c r="D54" s="453">
        <f>'t12'!D54</f>
        <v>0</v>
      </c>
      <c r="E54" s="454" t="str">
        <f t="shared" si="0"/>
        <v> </v>
      </c>
      <c r="F54" s="482">
        <v>17582.23</v>
      </c>
      <c r="G54" s="454" t="str">
        <f t="shared" si="1"/>
        <v> </v>
      </c>
      <c r="H54" s="455" t="str">
        <f t="shared" si="2"/>
        <v> </v>
      </c>
      <c r="I54" s="426" t="str">
        <f t="shared" si="3"/>
        <v> </v>
      </c>
    </row>
    <row r="55" spans="1:9" ht="12.75">
      <c r="A55" s="168" t="str">
        <f>'t1'!A55</f>
        <v>DOC. DIPL. SOST SCUOLA ELEM. T. DETER. NON ANNUALE</v>
      </c>
      <c r="B55" s="420" t="str">
        <f>'t1'!B55</f>
        <v>014636</v>
      </c>
      <c r="C55" s="452">
        <f>'t12'!C55</f>
        <v>0</v>
      </c>
      <c r="D55" s="453">
        <f>'t12'!D55</f>
        <v>0</v>
      </c>
      <c r="E55" s="454" t="str">
        <f t="shared" si="0"/>
        <v> </v>
      </c>
      <c r="F55" s="482">
        <v>17582.23</v>
      </c>
      <c r="G55" s="454" t="str">
        <f t="shared" si="1"/>
        <v> </v>
      </c>
      <c r="H55" s="455" t="str">
        <f t="shared" si="2"/>
        <v> </v>
      </c>
      <c r="I55" s="426" t="str">
        <f t="shared" si="3"/>
        <v> </v>
      </c>
    </row>
    <row r="56" spans="1:9" ht="12.75">
      <c r="A56" s="168" t="str">
        <f>'t1'!A56</f>
        <v>INS. SCUOLA MATERNA TEMPO DETERM. NON ANNUALE</v>
      </c>
      <c r="B56" s="420" t="str">
        <f>'t1'!B56</f>
        <v>014157</v>
      </c>
      <c r="C56" s="452">
        <f>'t12'!C56</f>
        <v>0</v>
      </c>
      <c r="D56" s="453">
        <f>'t12'!D56</f>
        <v>0</v>
      </c>
      <c r="E56" s="454" t="str">
        <f t="shared" si="0"/>
        <v> </v>
      </c>
      <c r="F56" s="482">
        <v>17582.23</v>
      </c>
      <c r="G56" s="454" t="str">
        <f t="shared" si="1"/>
        <v> </v>
      </c>
      <c r="H56" s="455" t="str">
        <f t="shared" si="2"/>
        <v> </v>
      </c>
      <c r="I56" s="426" t="str">
        <f t="shared" si="3"/>
        <v> </v>
      </c>
    </row>
    <row r="57" spans="1:9" ht="12.75">
      <c r="A57" s="168" t="str">
        <f>'t1'!A57</f>
        <v>DOC.DIPL.SOST.SC. MATERNA T.DET. NON ANNUALE</v>
      </c>
      <c r="B57" s="420" t="str">
        <f>'t1'!B57</f>
        <v>014644</v>
      </c>
      <c r="C57" s="452">
        <f>'t12'!C57</f>
        <v>0</v>
      </c>
      <c r="D57" s="453">
        <f>'t12'!D57</f>
        <v>0</v>
      </c>
      <c r="E57" s="454" t="str">
        <f t="shared" si="0"/>
        <v> </v>
      </c>
      <c r="F57" s="482">
        <v>17582.23</v>
      </c>
      <c r="G57" s="454" t="str">
        <f t="shared" si="1"/>
        <v> </v>
      </c>
      <c r="H57" s="455" t="str">
        <f t="shared" si="2"/>
        <v> </v>
      </c>
      <c r="I57" s="426" t="str">
        <f t="shared" si="3"/>
        <v> </v>
      </c>
    </row>
    <row r="58" spans="1:9" ht="12.75">
      <c r="A58" s="168" t="str">
        <f>'t1'!A58</f>
        <v>INS. DIPL. ISTIT. II GRADO TEMPO DETERM. NON ANNUALE</v>
      </c>
      <c r="B58" s="420" t="str">
        <f>'t1'!B58</f>
        <v>014145</v>
      </c>
      <c r="C58" s="452">
        <f>'t12'!C58</f>
        <v>0</v>
      </c>
      <c r="D58" s="453">
        <f>'t12'!D58</f>
        <v>0</v>
      </c>
      <c r="E58" s="454" t="str">
        <f t="shared" si="0"/>
        <v> </v>
      </c>
      <c r="F58" s="482">
        <v>17582.23</v>
      </c>
      <c r="G58" s="454" t="str">
        <f t="shared" si="1"/>
        <v> </v>
      </c>
      <c r="H58" s="455" t="str">
        <f t="shared" si="2"/>
        <v> </v>
      </c>
      <c r="I58" s="426" t="str">
        <f t="shared" si="3"/>
        <v> </v>
      </c>
    </row>
    <row r="59" spans="1:9" ht="12.75">
      <c r="A59" s="168" t="str">
        <f>'t1'!A59</f>
        <v>DOC. DIPL. SOST.IST. SEC. II GRADO T. DET. NON ANNUALE</v>
      </c>
      <c r="B59" s="420" t="str">
        <f>'t1'!B59</f>
        <v>014658</v>
      </c>
      <c r="C59" s="452">
        <f>'t12'!C59</f>
        <v>0</v>
      </c>
      <c r="D59" s="453">
        <f>'t12'!D59</f>
        <v>0</v>
      </c>
      <c r="E59" s="454" t="str">
        <f t="shared" si="0"/>
        <v> </v>
      </c>
      <c r="F59" s="482">
        <v>17582.23</v>
      </c>
      <c r="G59" s="454" t="str">
        <f t="shared" si="1"/>
        <v> </v>
      </c>
      <c r="H59" s="455" t="str">
        <f t="shared" si="2"/>
        <v> </v>
      </c>
      <c r="I59" s="426" t="str">
        <f t="shared" si="3"/>
        <v> </v>
      </c>
    </row>
    <row r="60" spans="1:9" ht="12.75">
      <c r="A60" s="168" t="str">
        <f>'t1'!A60</f>
        <v>PERS. EDUCAT. T. DET. NON ANNUALE</v>
      </c>
      <c r="B60" s="420" t="str">
        <f>'t1'!B60</f>
        <v>014648</v>
      </c>
      <c r="C60" s="452">
        <f>'t12'!C60</f>
        <v>0</v>
      </c>
      <c r="D60" s="453">
        <f>'t12'!D60</f>
        <v>0</v>
      </c>
      <c r="E60" s="454" t="str">
        <f t="shared" si="0"/>
        <v> </v>
      </c>
      <c r="F60" s="482">
        <v>17582.23</v>
      </c>
      <c r="G60" s="454" t="str">
        <f t="shared" si="1"/>
        <v> </v>
      </c>
      <c r="H60" s="455" t="str">
        <f t="shared" si="2"/>
        <v> </v>
      </c>
      <c r="I60" s="426" t="str">
        <f t="shared" si="3"/>
        <v> </v>
      </c>
    </row>
    <row r="61" spans="1:9" ht="12.75">
      <c r="A61" s="168" t="str">
        <f>'t1'!A61</f>
        <v>DOC.RELIG. SCUOLA SECOND. T. D.CON CONTR. TERMINE ATT. DID.</v>
      </c>
      <c r="B61" s="420" t="str">
        <f>'t1'!B61</f>
        <v>016804</v>
      </c>
      <c r="C61" s="452">
        <f>'t12'!C61</f>
        <v>0</v>
      </c>
      <c r="D61" s="453">
        <f>'t12'!D61</f>
        <v>0</v>
      </c>
      <c r="E61" s="454" t="str">
        <f t="shared" si="0"/>
        <v> </v>
      </c>
      <c r="F61" s="482">
        <v>19082.5</v>
      </c>
      <c r="G61" s="454" t="str">
        <f t="shared" si="1"/>
        <v> </v>
      </c>
      <c r="H61" s="455" t="str">
        <f t="shared" si="2"/>
        <v> </v>
      </c>
      <c r="I61" s="426" t="str">
        <f t="shared" si="3"/>
        <v> </v>
      </c>
    </row>
    <row r="62" spans="1:9" ht="12.75">
      <c r="A62" s="168" t="str">
        <f>'t1'!A62</f>
        <v>DOC.RELIG. SCUOLA EL. MAT. T. D. CONTR. TERMINE ATT. DID. </v>
      </c>
      <c r="B62" s="420" t="str">
        <f>'t1'!B62</f>
        <v>014805</v>
      </c>
      <c r="C62" s="452">
        <f>'t12'!C62</f>
        <v>0</v>
      </c>
      <c r="D62" s="453">
        <f>'t12'!D62</f>
        <v>0</v>
      </c>
      <c r="E62" s="454" t="str">
        <f t="shared" si="0"/>
        <v> </v>
      </c>
      <c r="F62" s="482">
        <v>17582.23</v>
      </c>
      <c r="G62" s="454" t="str">
        <f t="shared" si="1"/>
        <v> </v>
      </c>
      <c r="H62" s="455" t="str">
        <f t="shared" si="2"/>
        <v> </v>
      </c>
      <c r="I62" s="426" t="str">
        <f t="shared" si="3"/>
        <v> </v>
      </c>
    </row>
    <row r="63" spans="1:9" ht="12.75">
      <c r="A63" s="168" t="str">
        <f>'t1'!A63</f>
        <v>DIR. SERV, GEN. ED AMM. TEMPO DETER. NON ANNUALE</v>
      </c>
      <c r="B63" s="420" t="str">
        <f>'t1'!B63</f>
        <v>013710</v>
      </c>
      <c r="C63" s="452">
        <f>'t12'!C63</f>
        <v>0</v>
      </c>
      <c r="D63" s="453">
        <f>'t12'!D63</f>
        <v>0</v>
      </c>
      <c r="E63" s="454" t="str">
        <f t="shared" si="0"/>
        <v> </v>
      </c>
      <c r="F63" s="482">
        <v>20230.62</v>
      </c>
      <c r="G63" s="454" t="str">
        <f t="shared" si="1"/>
        <v> </v>
      </c>
      <c r="H63" s="455" t="str">
        <f t="shared" si="2"/>
        <v> </v>
      </c>
      <c r="I63" s="426" t="str">
        <f t="shared" si="3"/>
        <v> </v>
      </c>
    </row>
    <row r="64" spans="1:9" ht="12.75">
      <c r="A64" s="168" t="str">
        <f>'t1'!A64</f>
        <v>COORDINATORE AMMINISTRATIVO TEMPO DET. NON ANNUALE</v>
      </c>
      <c r="B64" s="420" t="str">
        <f>'t1'!B64</f>
        <v>013651</v>
      </c>
      <c r="C64" s="452">
        <f>'t12'!C64</f>
        <v>0</v>
      </c>
      <c r="D64" s="453">
        <f>'t12'!D64</f>
        <v>0</v>
      </c>
      <c r="E64" s="454" t="str">
        <f t="shared" si="0"/>
        <v> </v>
      </c>
      <c r="F64" s="482">
        <v>17495.96</v>
      </c>
      <c r="G64" s="454" t="str">
        <f t="shared" si="1"/>
        <v> </v>
      </c>
      <c r="H64" s="455" t="str">
        <f t="shared" si="2"/>
        <v> </v>
      </c>
      <c r="I64" s="426" t="str">
        <f t="shared" si="3"/>
        <v> </v>
      </c>
    </row>
    <row r="65" spans="1:9" ht="12.75">
      <c r="A65" s="168" t="str">
        <f>'t1'!A65</f>
        <v>COORDINATORE TECNICO TEMPO DET. NON ANNUALE</v>
      </c>
      <c r="B65" s="420" t="str">
        <f>'t1'!B65</f>
        <v>013654</v>
      </c>
      <c r="C65" s="452">
        <f>'t12'!C65</f>
        <v>0</v>
      </c>
      <c r="D65" s="453">
        <f>'t12'!D65</f>
        <v>0</v>
      </c>
      <c r="E65" s="454" t="str">
        <f t="shared" si="0"/>
        <v> </v>
      </c>
      <c r="F65" s="482">
        <v>17495.96</v>
      </c>
      <c r="G65" s="454" t="str">
        <f t="shared" si="1"/>
        <v> </v>
      </c>
      <c r="H65" s="455" t="str">
        <f t="shared" si="2"/>
        <v> </v>
      </c>
      <c r="I65" s="426" t="str">
        <f t="shared" si="3"/>
        <v> </v>
      </c>
    </row>
    <row r="66" spans="1:9" ht="12.75">
      <c r="A66" s="168" t="str">
        <f>'t1'!A66</f>
        <v>ASSIST.AMM.VO TEMPO DET. NON ANNUALE</v>
      </c>
      <c r="B66" s="420" t="str">
        <f>'t1'!B66</f>
        <v>012613</v>
      </c>
      <c r="C66" s="452">
        <f>'t12'!C66</f>
        <v>0</v>
      </c>
      <c r="D66" s="453">
        <f>'t12'!D66</f>
        <v>0</v>
      </c>
      <c r="E66" s="454" t="str">
        <f t="shared" si="0"/>
        <v> </v>
      </c>
      <c r="F66" s="482">
        <v>15302.38</v>
      </c>
      <c r="G66" s="454" t="str">
        <f t="shared" si="1"/>
        <v> </v>
      </c>
      <c r="H66" s="455" t="str">
        <f t="shared" si="2"/>
        <v> </v>
      </c>
      <c r="I66" s="426" t="str">
        <f t="shared" si="3"/>
        <v> </v>
      </c>
    </row>
    <row r="67" spans="1:9" ht="12.75">
      <c r="A67" s="168" t="str">
        <f>'t1'!A67</f>
        <v>ASSIST.TECN. T. DETERM. NON ANNUALE</v>
      </c>
      <c r="B67" s="420" t="str">
        <f>'t1'!B67</f>
        <v>012615</v>
      </c>
      <c r="C67" s="452">
        <f>'t12'!C67</f>
        <v>0</v>
      </c>
      <c r="D67" s="453">
        <f>'t12'!D67</f>
        <v>0</v>
      </c>
      <c r="E67" s="454" t="str">
        <f t="shared" si="0"/>
        <v> </v>
      </c>
      <c r="F67" s="482">
        <v>15302.38</v>
      </c>
      <c r="G67" s="454" t="str">
        <f t="shared" si="1"/>
        <v> </v>
      </c>
      <c r="H67" s="455" t="str">
        <f t="shared" si="2"/>
        <v> </v>
      </c>
      <c r="I67" s="426" t="str">
        <f t="shared" si="3"/>
        <v> </v>
      </c>
    </row>
    <row r="68" spans="1:9" ht="12.75">
      <c r="A68" s="168" t="str">
        <f>'t1'!A68</f>
        <v>CUOCO/INFERMIERE/GUARDAROBIERE T.DETER.NON ANNUALE</v>
      </c>
      <c r="B68" s="420" t="str">
        <f>'t1'!B68</f>
        <v>012621</v>
      </c>
      <c r="C68" s="452">
        <f>'t12'!C68</f>
        <v>0</v>
      </c>
      <c r="D68" s="453">
        <f>'t12'!D68</f>
        <v>0</v>
      </c>
      <c r="E68" s="454" t="str">
        <f t="shared" si="0"/>
        <v> </v>
      </c>
      <c r="F68" s="482">
        <v>15302.38</v>
      </c>
      <c r="G68" s="454" t="str">
        <f t="shared" si="1"/>
        <v> </v>
      </c>
      <c r="H68" s="455" t="str">
        <f t="shared" si="2"/>
        <v> </v>
      </c>
      <c r="I68" s="426" t="str">
        <f t="shared" si="3"/>
        <v> </v>
      </c>
    </row>
    <row r="69" spans="1:9" ht="12.75">
      <c r="A69" s="168" t="str">
        <f>'t1'!A69</f>
        <v>COLLABORATORE SCOLASTICO DEI SERVIZI/ADDETTO  AZ.AGRARIE A TEMPO DETERM. NON ANNUALE</v>
      </c>
      <c r="B69" s="420" t="str">
        <f>'t1'!B69</f>
        <v>098712</v>
      </c>
      <c r="C69" s="452">
        <f>'t12'!C69</f>
        <v>0</v>
      </c>
      <c r="D69" s="453">
        <f>'t12'!D69</f>
        <v>0</v>
      </c>
      <c r="E69" s="454" t="str">
        <f t="shared" si="0"/>
        <v> </v>
      </c>
      <c r="F69" s="482">
        <v>14010.01</v>
      </c>
      <c r="G69" s="454" t="str">
        <f t="shared" si="1"/>
        <v> </v>
      </c>
      <c r="H69" s="455" t="str">
        <f t="shared" si="2"/>
        <v> </v>
      </c>
      <c r="I69" s="426" t="str">
        <f t="shared" si="3"/>
        <v> </v>
      </c>
    </row>
    <row r="70" spans="1:9" ht="12.75">
      <c r="A70" s="168" t="str">
        <f>'t1'!A70</f>
        <v>COLLAB. SCOLAST. T. DETER. NON ANNUALE</v>
      </c>
      <c r="B70" s="420" t="str">
        <f>'t1'!B70</f>
        <v>011617</v>
      </c>
      <c r="C70" s="452">
        <f>'t12'!C70</f>
        <v>0</v>
      </c>
      <c r="D70" s="453">
        <f>'t12'!D70</f>
        <v>0</v>
      </c>
      <c r="E70" s="454" t="str">
        <f t="shared" si="0"/>
        <v> </v>
      </c>
      <c r="F70" s="482">
        <v>13659.9</v>
      </c>
      <c r="G70" s="454" t="str">
        <f t="shared" si="1"/>
        <v> </v>
      </c>
      <c r="H70" s="455" t="str">
        <f t="shared" si="2"/>
        <v> </v>
      </c>
      <c r="I70" s="426" t="str">
        <f t="shared" si="3"/>
        <v> </v>
      </c>
    </row>
  </sheetData>
  <sheetProtection password="EA98" sheet="1" objects="1" scenarios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orientation="landscape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90" zoomScaleNormal="90" workbookViewId="0" topLeftCell="A1">
      <pane ySplit="5" topLeftCell="BM6" activePane="bottomLeft" state="frozen"/>
      <selection pane="topLeft" activeCell="A2" sqref="A2"/>
      <selection pane="bottomLeft" activeCell="N18" sqref="N18"/>
    </sheetView>
  </sheetViews>
  <sheetFormatPr defaultColWidth="9.33203125" defaultRowHeight="10.5"/>
  <cols>
    <col min="1" max="1" width="71.33203125" style="583" customWidth="1"/>
    <col min="2" max="2" width="8" style="583" customWidth="1"/>
    <col min="3" max="3" width="14.16015625" style="583" customWidth="1"/>
    <col min="4" max="4" width="15.33203125" style="583" customWidth="1"/>
    <col min="5" max="5" width="25" style="583" bestFit="1" customWidth="1"/>
    <col min="6" max="6" width="17.33203125" style="583" customWidth="1"/>
    <col min="7" max="7" width="17.16015625" style="583" customWidth="1"/>
    <col min="8" max="14" width="9.33203125" style="583" customWidth="1"/>
  </cols>
  <sheetData>
    <row r="1" spans="1:13" s="5" customFormat="1" ht="26.25" customHeight="1">
      <c r="A1" s="754" t="str">
        <f>'t1'!A1:K1</f>
        <v>SCUOLA</v>
      </c>
      <c r="B1" s="754"/>
      <c r="C1" s="754"/>
      <c r="D1" s="754"/>
      <c r="E1" s="754"/>
      <c r="F1" s="416"/>
      <c r="G1" s="413"/>
      <c r="H1" s="416"/>
      <c r="K1" s="3"/>
      <c r="M1" s="582"/>
    </row>
    <row r="2" spans="2:13" s="5" customFormat="1" ht="21" customHeight="1">
      <c r="B2" s="800"/>
      <c r="C2" s="800"/>
      <c r="D2" s="800"/>
      <c r="E2" s="800"/>
      <c r="F2" s="800"/>
      <c r="G2" s="800"/>
      <c r="J2" s="417"/>
      <c r="K2" s="3"/>
      <c r="M2" s="582"/>
    </row>
    <row r="3" spans="1:2" s="5" customFormat="1" ht="21" customHeight="1" thickBot="1">
      <c r="A3" s="421" t="s">
        <v>228</v>
      </c>
      <c r="B3" s="7"/>
    </row>
    <row r="4" spans="1:7" ht="20.25" customHeight="1" thickBot="1">
      <c r="A4" s="439" t="s">
        <v>229</v>
      </c>
      <c r="B4" s="810">
        <f>'t12'!K71+'t13'!O71</f>
        <v>0</v>
      </c>
      <c r="C4" s="811"/>
      <c r="D4" s="811"/>
      <c r="E4" s="811"/>
      <c r="F4" s="811"/>
      <c r="G4" s="812"/>
    </row>
    <row r="5" spans="1:14" ht="68.25" customHeight="1" thickBot="1">
      <c r="A5" s="275" t="s">
        <v>45</v>
      </c>
      <c r="B5" s="276" t="s">
        <v>210</v>
      </c>
      <c r="C5" s="276" t="s">
        <v>211</v>
      </c>
      <c r="D5" s="277" t="s">
        <v>212</v>
      </c>
      <c r="E5" s="813" t="s">
        <v>208</v>
      </c>
      <c r="F5" s="814"/>
      <c r="G5" s="815"/>
      <c r="H5" s="582"/>
      <c r="I5" s="582"/>
      <c r="J5" s="582"/>
      <c r="K5" s="582"/>
      <c r="L5" s="582"/>
      <c r="M5" s="582"/>
      <c r="N5" s="582"/>
    </row>
    <row r="6" spans="1:14" ht="19.5" customHeight="1">
      <c r="A6" s="274" t="str">
        <f>'t14'!A4</f>
        <v>ASSEGNI PER IL NUCLEO FAMILIARE</v>
      </c>
      <c r="B6" s="427" t="str">
        <f>'t14'!B4</f>
        <v>L005</v>
      </c>
      <c r="C6" s="422">
        <f>'t14'!C4</f>
        <v>0</v>
      </c>
      <c r="D6" s="584" t="str">
        <f aca="true" t="shared" si="0" ref="D6:D11">IF($B$4=0," ",(IF(C6=0," ",C6/$B$4)))</f>
        <v> </v>
      </c>
      <c r="E6" s="825" t="str">
        <f>IF($B$4=0,"TABELLE 12 -13 ASSENTI",(IF('t12'!$K$71=0,"TAB. 12 ASSENTE",(IF('t13'!O71=0,"TAB. 13 ASSENTE"," ")))))</f>
        <v>TABELLE 12 -13 ASSENTI</v>
      </c>
      <c r="F6" s="826"/>
      <c r="G6" s="827"/>
      <c r="H6" s="582"/>
      <c r="I6" s="582"/>
      <c r="J6" s="582"/>
      <c r="K6" s="582"/>
      <c r="L6" s="582"/>
      <c r="M6" s="582"/>
      <c r="N6" s="582"/>
    </row>
    <row r="7" spans="1:14" ht="19.5" customHeight="1">
      <c r="A7" s="274" t="str">
        <f>'t14'!A5</f>
        <v>GESTIONE MENSE</v>
      </c>
      <c r="B7" s="427" t="str">
        <f>'t14'!B5</f>
        <v>L010</v>
      </c>
      <c r="C7" s="423">
        <f>'t14'!C5</f>
        <v>0</v>
      </c>
      <c r="D7" s="585" t="str">
        <f t="shared" si="0"/>
        <v> </v>
      </c>
      <c r="E7" s="819"/>
      <c r="F7" s="820"/>
      <c r="G7" s="821"/>
      <c r="H7" s="582"/>
      <c r="I7" s="582"/>
      <c r="J7" s="582"/>
      <c r="K7" s="582"/>
      <c r="L7" s="582"/>
      <c r="M7" s="582"/>
      <c r="N7" s="582"/>
    </row>
    <row r="8" spans="1:14" ht="19.5" customHeight="1">
      <c r="A8" s="274" t="str">
        <f>'t14'!A6</f>
        <v>EROGAZIONE BUONI PASTO</v>
      </c>
      <c r="B8" s="427" t="str">
        <f>'t14'!B6</f>
        <v>L011</v>
      </c>
      <c r="C8" s="423">
        <f>'t14'!C6</f>
        <v>0</v>
      </c>
      <c r="D8" s="585" t="str">
        <f t="shared" si="0"/>
        <v> </v>
      </c>
      <c r="E8" s="819"/>
      <c r="F8" s="820"/>
      <c r="G8" s="821"/>
      <c r="H8" s="582"/>
      <c r="I8" s="582"/>
      <c r="J8" s="582"/>
      <c r="K8" s="582"/>
      <c r="L8" s="582"/>
      <c r="M8" s="582"/>
      <c r="N8" s="582"/>
    </row>
    <row r="9" spans="1:14" ht="19.5" customHeight="1">
      <c r="A9" s="274" t="str">
        <f>'t14'!A7</f>
        <v>FORMAZIONE DEL PERSONALE</v>
      </c>
      <c r="B9" s="427" t="str">
        <f>'t14'!B7</f>
        <v>L020</v>
      </c>
      <c r="C9" s="423">
        <f>'t14'!C7</f>
        <v>0</v>
      </c>
      <c r="D9" s="585" t="str">
        <f t="shared" si="0"/>
        <v> </v>
      </c>
      <c r="E9" s="819"/>
      <c r="F9" s="820"/>
      <c r="G9" s="821"/>
      <c r="H9" s="582"/>
      <c r="I9" s="582"/>
      <c r="J9" s="582"/>
      <c r="K9" s="582"/>
      <c r="L9" s="582"/>
      <c r="M9" s="582"/>
      <c r="N9" s="582"/>
    </row>
    <row r="10" spans="1:14" ht="19.5" customHeight="1">
      <c r="A10" s="274" t="str">
        <f>'t14'!A8</f>
        <v>BENESSERE DEL PERSONALE</v>
      </c>
      <c r="B10" s="427" t="str">
        <f>'t14'!B8</f>
        <v>L090</v>
      </c>
      <c r="C10" s="423">
        <f>'t14'!C8</f>
        <v>0</v>
      </c>
      <c r="D10" s="585" t="str">
        <f t="shared" si="0"/>
        <v> </v>
      </c>
      <c r="E10" s="819"/>
      <c r="F10" s="820"/>
      <c r="G10" s="821"/>
      <c r="H10" s="582"/>
      <c r="I10" s="582"/>
      <c r="J10" s="582"/>
      <c r="K10" s="582"/>
      <c r="L10" s="582"/>
      <c r="M10" s="582"/>
      <c r="N10" s="582"/>
    </row>
    <row r="11" spans="1:14" ht="19.5" customHeight="1" thickBot="1">
      <c r="A11" s="274" t="str">
        <f>'t14'!A9</f>
        <v>EQUO INDENNIZZO AL PERSONALE</v>
      </c>
      <c r="B11" s="427" t="str">
        <f>'t14'!B9</f>
        <v>L100</v>
      </c>
      <c r="C11" s="423">
        <f>'t14'!C9</f>
        <v>0</v>
      </c>
      <c r="D11" s="586" t="str">
        <f t="shared" si="0"/>
        <v> </v>
      </c>
      <c r="E11" s="822"/>
      <c r="F11" s="823"/>
      <c r="G11" s="824"/>
      <c r="H11" s="582"/>
      <c r="I11" s="582"/>
      <c r="J11" s="582"/>
      <c r="K11" s="582"/>
      <c r="L11" s="582"/>
      <c r="M11" s="582"/>
      <c r="N11" s="582"/>
    </row>
    <row r="12" spans="1:14" ht="30.75" customHeight="1" thickBot="1">
      <c r="A12" s="274" t="str">
        <f>'t14'!A10</f>
        <v>SOMME CORRISPOSTE ALL'AGENZIA DI SOMMINISTRAZIONE (INTERINALI)</v>
      </c>
      <c r="B12" s="427" t="str">
        <f>'t14'!B10</f>
        <v>L105</v>
      </c>
      <c r="C12" s="423">
        <f>'t14'!C10</f>
        <v>0</v>
      </c>
      <c r="D12" s="587" t="str">
        <f>IF($B$4=0," ",IF(C12=0," ",C12/$B$4))</f>
        <v> </v>
      </c>
      <c r="E12" s="808" t="str">
        <f>(IF(AND(C12=0,C23&gt;0),"INSERIRE SOMME SPETTANTI ALL'AGENZIA",IF(C12&gt;(C23/100*30),"ATTENZIONE VERIFICARE IMPORTO"," ")))</f>
        <v> </v>
      </c>
      <c r="F12" s="828"/>
      <c r="G12" s="829"/>
      <c r="H12" s="582"/>
      <c r="I12" s="582"/>
      <c r="J12" s="582"/>
      <c r="K12" s="582"/>
      <c r="L12" s="582"/>
      <c r="M12" s="582"/>
      <c r="N12" s="582"/>
    </row>
    <row r="13" spans="1:14" ht="19.5" customHeight="1" thickBot="1">
      <c r="A13" s="274" t="str">
        <f>'t14'!A11</f>
        <v>COPERTURE ASSICURATIVE</v>
      </c>
      <c r="B13" s="427" t="str">
        <f>'t14'!B11</f>
        <v>L107</v>
      </c>
      <c r="C13" s="423">
        <f>'t14'!C11</f>
        <v>0</v>
      </c>
      <c r="D13" s="584" t="str">
        <f aca="true" t="shared" si="1" ref="D13:D20">IF($B$4=0," ",(IF(C13=0," ",C13/$B$4)))</f>
        <v> </v>
      </c>
      <c r="E13" s="816" t="str">
        <f>IF($B$4=0,"TABELLE 12 -13 ASSENTI",(IF('t12'!$K$71=0,"TAB. 12 ASSENTE",(IF('t13'!$O$71=0,"TAB. 13 ASSENTE"," ")))))</f>
        <v>TABELLE 12 -13 ASSENTI</v>
      </c>
      <c r="F13" s="809" t="s">
        <v>291</v>
      </c>
      <c r="G13" s="830" t="s">
        <v>291</v>
      </c>
      <c r="H13" s="582"/>
      <c r="I13" s="582"/>
      <c r="J13" s="582"/>
      <c r="K13" s="582"/>
      <c r="L13" s="582"/>
      <c r="M13" s="582"/>
      <c r="N13" s="582"/>
    </row>
    <row r="14" spans="1:14" ht="48" customHeight="1" thickBot="1">
      <c r="A14" s="274" t="str">
        <f>'t14'!A12</f>
        <v>CONTRATTI DI COLLABORAZIONE COORDINATA E CONTINUATIVA</v>
      </c>
      <c r="B14" s="427" t="str">
        <f>'t14'!B12</f>
        <v>L108</v>
      </c>
      <c r="C14" s="423">
        <f>'t14'!C12</f>
        <v>0</v>
      </c>
      <c r="D14" s="585" t="str">
        <f t="shared" si="1"/>
        <v> </v>
      </c>
      <c r="E14" s="808" t="str">
        <f>IF(SI_I!G50=0,IF('t14'!C12=0," ","MANCA IL NUMERO DEI CONTRATTI NELLA SI_I"),IF('t14'!C12=0,"VERIFICARE SE INSERIRE LE SPESE"," "))</f>
        <v> </v>
      </c>
      <c r="F14" s="809"/>
      <c r="G14" s="456" t="str">
        <f>IF(AND(C14&gt;0,SI_I!G50&gt;0),"VALORE MEDIO UNITARIO DI SPESA =  "&amp;C14/SI_I!G50," ")</f>
        <v> </v>
      </c>
      <c r="H14" s="582"/>
      <c r="I14" s="582"/>
      <c r="J14" s="582"/>
      <c r="K14" s="582"/>
      <c r="L14" s="582"/>
      <c r="M14" s="582"/>
      <c r="N14" s="582"/>
    </row>
    <row r="15" spans="1:14" ht="50.25" customHeight="1" thickBot="1">
      <c r="A15" s="274" t="str">
        <f>'t14'!A13</f>
        <v>INCARICHI DI STUDIO/RICERCA O DI CONSULENZA</v>
      </c>
      <c r="B15" s="427" t="str">
        <f>'t14'!B13</f>
        <v>L109</v>
      </c>
      <c r="C15" s="423">
        <f>'t14'!C13</f>
        <v>0</v>
      </c>
      <c r="D15" s="585" t="str">
        <f t="shared" si="1"/>
        <v> </v>
      </c>
      <c r="E15" s="808" t="str">
        <f>IF(SI_I!G53=0,IF('t14'!C13=0," ","MANCA IL NUMERO DEI CONTRATTI NELLA SI1"),IF('t14'!C13=0,"VERIFICARE SE INSERIRE LE SPESE"," "))</f>
        <v> </v>
      </c>
      <c r="F15" s="809"/>
      <c r="G15" s="456" t="str">
        <f>IF(AND(C15&gt;0,SI_I!G53&gt;0),"VALORE MEDIO UNITARIO DI SPESA =  "&amp;C15/SI_I!G53," ")</f>
        <v> </v>
      </c>
      <c r="H15" s="582"/>
      <c r="I15" s="582"/>
      <c r="J15" s="582"/>
      <c r="K15" s="582"/>
      <c r="L15" s="582"/>
      <c r="M15" s="582"/>
      <c r="N15" s="582"/>
    </row>
    <row r="16" spans="1:14" ht="19.5" customHeight="1">
      <c r="A16" s="274" t="str">
        <f>'t14'!A14</f>
        <v>ALTRE SPESE</v>
      </c>
      <c r="B16" s="427" t="str">
        <f>'t14'!B14</f>
        <v>L110</v>
      </c>
      <c r="C16" s="423">
        <f>'t14'!C14</f>
        <v>0</v>
      </c>
      <c r="D16" s="585" t="str">
        <f t="shared" si="1"/>
        <v> </v>
      </c>
      <c r="E16" s="825" t="str">
        <f>IF($B$4=0,"TABELLE 12 -13 ASSENTI",(IF('t12'!K71=0,"TAB. 12 ASSENTE",(IF('t13'!O71=0,"TAB. 13 ASSENTE"," ")))))</f>
        <v>TABELLE 12 -13 ASSENTI</v>
      </c>
      <c r="F16" s="831" t="s">
        <v>291</v>
      </c>
      <c r="G16" s="832" t="s">
        <v>291</v>
      </c>
      <c r="H16" s="582"/>
      <c r="I16" s="582"/>
      <c r="J16" s="582"/>
      <c r="K16" s="582"/>
      <c r="L16" s="582"/>
      <c r="M16" s="582"/>
      <c r="N16" s="582"/>
    </row>
    <row r="17" spans="1:14" ht="19.5" customHeight="1">
      <c r="A17" s="274" t="str">
        <f>'t14'!A15</f>
        <v>RETRIBUZIONI DEL PERSONALE A TEMPO DETERMINATO </v>
      </c>
      <c r="B17" s="427" t="str">
        <f>'t14'!B15</f>
        <v>P015</v>
      </c>
      <c r="C17" s="423">
        <f>'t14'!C15</f>
        <v>0</v>
      </c>
      <c r="D17" s="585" t="str">
        <f t="shared" si="1"/>
        <v> </v>
      </c>
      <c r="E17" s="833" t="s">
        <v>291</v>
      </c>
      <c r="F17" s="834" t="s">
        <v>291</v>
      </c>
      <c r="G17" s="835" t="s">
        <v>291</v>
      </c>
      <c r="H17" s="582"/>
      <c r="I17" s="582"/>
      <c r="J17" s="582"/>
      <c r="K17" s="582"/>
      <c r="L17" s="582"/>
      <c r="M17" s="582"/>
      <c r="N17" s="582"/>
    </row>
    <row r="18" spans="1:14" ht="19.5" customHeight="1">
      <c r="A18" s="274" t="str">
        <f>'t14'!A16</f>
        <v>RETRIBUZIONI DEL PERSONALE CON CONTRATTO DI FORMAZIONE E LAVORO</v>
      </c>
      <c r="B18" s="427" t="str">
        <f>'t14'!B16</f>
        <v>P016</v>
      </c>
      <c r="C18" s="423">
        <f>'t14'!C16</f>
        <v>0</v>
      </c>
      <c r="D18" s="585" t="str">
        <f t="shared" si="1"/>
        <v> </v>
      </c>
      <c r="E18" s="833" t="s">
        <v>291</v>
      </c>
      <c r="F18" s="834" t="s">
        <v>291</v>
      </c>
      <c r="G18" s="835" t="s">
        <v>291</v>
      </c>
      <c r="H18" s="582"/>
      <c r="I18" s="582"/>
      <c r="J18" s="582"/>
      <c r="K18" s="582"/>
      <c r="L18" s="582"/>
      <c r="M18" s="582"/>
      <c r="N18" s="582"/>
    </row>
    <row r="19" spans="1:14" ht="19.5" customHeight="1" thickBot="1">
      <c r="A19" s="274" t="str">
        <f>'t14'!A17</f>
        <v>INDENNITA' DI MISSIONE E TRASFERIMENTO</v>
      </c>
      <c r="B19" s="427" t="str">
        <f>'t14'!B17</f>
        <v>P030</v>
      </c>
      <c r="C19" s="423">
        <f>'t14'!C17</f>
        <v>0</v>
      </c>
      <c r="D19" s="585" t="str">
        <f t="shared" si="1"/>
        <v> </v>
      </c>
      <c r="E19" s="836" t="s">
        <v>291</v>
      </c>
      <c r="F19" s="837" t="s">
        <v>291</v>
      </c>
      <c r="G19" s="838" t="s">
        <v>291</v>
      </c>
      <c r="H19" s="582"/>
      <c r="I19" s="582"/>
      <c r="J19" s="582"/>
      <c r="K19" s="582"/>
      <c r="L19" s="582"/>
      <c r="M19" s="582"/>
      <c r="N19" s="582"/>
    </row>
    <row r="20" spans="1:14" ht="30.75" customHeight="1" thickBot="1">
      <c r="A20" s="274" t="str">
        <f>'t14'!A18</f>
        <v>CONTRIBUTI A CARICO DELL'AMMINISTRAZIONE SU COMPETENZE FISSE ED ACCESSORIE</v>
      </c>
      <c r="B20" s="427" t="str">
        <f>'t14'!B18</f>
        <v>P055</v>
      </c>
      <c r="C20" s="423">
        <f>'t14'!C18</f>
        <v>0</v>
      </c>
      <c r="D20" s="585" t="str">
        <f t="shared" si="1"/>
        <v> </v>
      </c>
      <c r="E20" s="678" t="str">
        <f>IF(AND(C27=0,B4=0)," ",IF(C27=0,"TABELLA 14 ASSENTE",IF(AND(B4=0,C17=0,C18=0,C24=0),"INSERIRE RETRIBUZIONI",IF(C20=0,"INSERIRE CONTRIBUTI",ROUND((C20/(B4+C17+C18+C24)*100),2)))))</f>
        <v> </v>
      </c>
      <c r="F20" s="828" t="str">
        <f>IF(AND(B4=0,C27=0)," ",IF(C27=0,"VALORE INCONGRUENTE",IF(C20=0," ",IF(OR(E20&lt;23.9,E20&gt;35.86),"VALORE INCONGRUENTE (Inc. 4)","OK"))))</f>
        <v> </v>
      </c>
      <c r="G20" s="829"/>
      <c r="H20" s="582"/>
      <c r="I20" s="582"/>
      <c r="J20" s="582"/>
      <c r="K20" s="582"/>
      <c r="L20" s="582"/>
      <c r="M20" s="582"/>
      <c r="N20" s="582"/>
    </row>
    <row r="21" spans="1:14" ht="30.75" customHeight="1" thickBot="1">
      <c r="A21" s="274" t="str">
        <f>'t14'!A19</f>
        <v>QUOTE ANNUE DI ACCANTONAMENTO DEL TFR O ALTRA INDENNITA' DI FINE SERVIZIO</v>
      </c>
      <c r="B21" s="427" t="str">
        <f>'t14'!B19</f>
        <v>P058</v>
      </c>
      <c r="C21" s="423">
        <f>'t14'!C19</f>
        <v>0</v>
      </c>
      <c r="D21" s="585" t="str">
        <f>IF($B$4=0," ",(IF(C21=0," ",C21/$B$4)))</f>
        <v> </v>
      </c>
      <c r="E21" s="819" t="str">
        <f>IF($B$4=0,"TABELLE 12 -13 ASSENTI",(IF('t12'!$K$71=0,"TAB. 12 ASSENTE",(IF('t13'!$O$71=0,"TAB. 13 ASSENTE"," ")))))</f>
        <v>TABELLE 12 -13 ASSENTI</v>
      </c>
      <c r="F21" s="820" t="s">
        <v>291</v>
      </c>
      <c r="G21" s="821" t="s">
        <v>291</v>
      </c>
      <c r="H21" s="582"/>
      <c r="I21" s="582"/>
      <c r="J21" s="582"/>
      <c r="K21" s="582"/>
      <c r="L21" s="582"/>
      <c r="M21" s="582"/>
      <c r="N21" s="582"/>
    </row>
    <row r="22" spans="1:14" ht="24" customHeight="1" thickBot="1">
      <c r="A22" s="274" t="str">
        <f>'t14'!A20</f>
        <v>IRAP</v>
      </c>
      <c r="B22" s="427" t="str">
        <f>'t14'!B20</f>
        <v>P061</v>
      </c>
      <c r="C22" s="423">
        <f>'t14'!C20</f>
        <v>0</v>
      </c>
      <c r="D22" s="585" t="str">
        <f>IF($B$4=0," ",IF(C22=0," ",C22/$B$4))</f>
        <v> </v>
      </c>
      <c r="E22" s="678" t="str">
        <f>IF(AND(B4=0,C27=0)," ",IF(C27=0,"TABELLA 14 ASSENTE",IF(AND(B4=0,C17=0,C18=0,C24=0),"INSERIRE RETRIBUZIONI",IF(C22=0,"INSERIRE SOMME IRAP",ROUND((C22/(B4+C17+C18+C24)*100),2)))))</f>
        <v> </v>
      </c>
      <c r="F22" s="828" t="str">
        <f>IF(AND(B4=0,C27=0)," ",IF(C27=0,"VALORE INCONGRUENTE",IF(C22=0," ",IF(OR(E22&lt;7.65,E22&gt;9.35),"VALORE INCONGRUENTE (Inc.4)","OK"))))</f>
        <v> </v>
      </c>
      <c r="G22" s="829"/>
      <c r="H22" s="582"/>
      <c r="I22" s="582"/>
      <c r="J22" s="582"/>
      <c r="K22" s="582"/>
      <c r="L22" s="582"/>
      <c r="M22" s="582"/>
      <c r="N22" s="582"/>
    </row>
    <row r="23" spans="1:14" ht="19.5" customHeight="1" thickBot="1">
      <c r="A23" s="274" t="str">
        <f>'t14'!A21</f>
        <v>ONERI PER I CONTRATTI DI SOMMINISTRAZIONE (INTERINALI)</v>
      </c>
      <c r="B23" s="427" t="str">
        <f>'t14'!B21</f>
        <v>P062</v>
      </c>
      <c r="C23" s="424">
        <f>'t14'!C21</f>
        <v>0</v>
      </c>
      <c r="D23" s="587" t="str">
        <f>IF($B$4=0," ",(IF(AND(C23=0,C12&gt;0),"MANCANO GLI ONERI PER I LAVORATORI",IF(C23=0," ",C23/$B$4))))</f>
        <v> </v>
      </c>
      <c r="E23" s="816" t="str">
        <f>(IF(AND(C23=0,C12&gt;0),"INSERIRE RETRIBUZIONI PER INTERINALI"," "))</f>
        <v> </v>
      </c>
      <c r="F23" s="817"/>
      <c r="G23" s="818"/>
      <c r="H23" s="582"/>
      <c r="I23" s="582"/>
      <c r="J23" s="582"/>
      <c r="K23" s="582"/>
      <c r="L23" s="582"/>
      <c r="M23" s="582"/>
      <c r="N23" s="582"/>
    </row>
    <row r="24" spans="1:14" ht="19.5" customHeight="1">
      <c r="A24" s="274" t="str">
        <f>'t14'!A22</f>
        <v>COMPENSI PER IL PERSONALE ADDETTO AI  LAVORI SOCIALMENTE UTILI</v>
      </c>
      <c r="B24" s="427" t="str">
        <f>'t14'!B22</f>
        <v>P065</v>
      </c>
      <c r="C24" s="423">
        <f>'t14'!C22</f>
        <v>0</v>
      </c>
      <c r="D24" s="589" t="str">
        <f>IF($B$4=0," ",(IF(C24=0," ",C24/$B$4)))</f>
        <v> </v>
      </c>
      <c r="E24" s="819" t="str">
        <f>IF($B$4=0,"TABELLE 12 -13 ASSENTI",(IF('t12'!$K$71=0,"TAB. 12 ASSENTE",(IF('t13'!$O$71=0,"TAB. 13 ASSENTE"," ")))))</f>
        <v>TABELLE 12 -13 ASSENTI</v>
      </c>
      <c r="F24" s="820"/>
      <c r="G24" s="821"/>
      <c r="H24" s="582"/>
      <c r="I24" s="582"/>
      <c r="J24" s="582"/>
      <c r="K24" s="582"/>
      <c r="L24" s="582"/>
      <c r="M24" s="582"/>
      <c r="N24" s="582"/>
    </row>
    <row r="25" spans="1:14" ht="19.5" customHeight="1">
      <c r="A25" s="274" t="str">
        <f>'t14'!A23</f>
        <v>SOMME RIMBORSATE ALLE AMMINISTRAZIONI PER SPESE DI PERSONALE</v>
      </c>
      <c r="B25" s="427" t="str">
        <f>'t14'!B23</f>
        <v>P071</v>
      </c>
      <c r="C25" s="423">
        <f>'t14'!C23</f>
        <v>0</v>
      </c>
      <c r="D25" s="588" t="str">
        <f>IF($B$4=0," ",(IF(C25=0," ",C25/$B$4)))</f>
        <v> </v>
      </c>
      <c r="E25" s="819"/>
      <c r="F25" s="820"/>
      <c r="G25" s="821"/>
      <c r="H25" s="582"/>
      <c r="I25" s="582"/>
      <c r="J25" s="582"/>
      <c r="K25" s="582"/>
      <c r="L25" s="582"/>
      <c r="M25" s="582"/>
      <c r="N25" s="582"/>
    </row>
    <row r="26" spans="1:14" ht="19.5" customHeight="1" thickBot="1">
      <c r="A26" s="274" t="str">
        <f>'t14'!A24</f>
        <v>RIMBORSI RICEVUTI  DALLE AMMINISTRAZIONI PER SPESE DI PERSONALE </v>
      </c>
      <c r="B26" s="427" t="str">
        <f>'t14'!B24</f>
        <v>P090</v>
      </c>
      <c r="C26" s="425">
        <f>'t14'!C24</f>
        <v>0</v>
      </c>
      <c r="D26" s="590" t="str">
        <f>IF($B$4=0," ",(IF(C26=0," ",C26/$B$4)))</f>
        <v> </v>
      </c>
      <c r="E26" s="822"/>
      <c r="F26" s="823"/>
      <c r="G26" s="824"/>
      <c r="H26" s="582"/>
      <c r="I26" s="582"/>
      <c r="J26" s="582"/>
      <c r="K26" s="582"/>
      <c r="L26" s="582"/>
      <c r="M26" s="582"/>
      <c r="N26" s="582"/>
    </row>
    <row r="27" spans="1:14" s="581" customFormat="1" ht="18" customHeight="1">
      <c r="A27" s="579" t="s">
        <v>5</v>
      </c>
      <c r="B27" s="579"/>
      <c r="C27" s="580">
        <f>SUM(C6:C26)</f>
        <v>0</v>
      </c>
      <c r="D27" s="579"/>
      <c r="E27" s="579"/>
      <c r="F27" s="579"/>
      <c r="G27" s="579"/>
      <c r="I27" s="583"/>
      <c r="J27" s="583"/>
      <c r="K27" s="583"/>
      <c r="L27" s="583"/>
      <c r="M27" s="583"/>
      <c r="N27" s="583"/>
    </row>
  </sheetData>
  <sheetProtection password="EA98" sheet="1" objects="1" scenarios="1" formatColumns="0" selectLockedCells="1" selectUnlockedCells="1"/>
  <mergeCells count="15">
    <mergeCell ref="E23:G23"/>
    <mergeCell ref="E24:G26"/>
    <mergeCell ref="E6:G11"/>
    <mergeCell ref="E12:G12"/>
    <mergeCell ref="F20:G20"/>
    <mergeCell ref="F22:G22"/>
    <mergeCell ref="E13:G13"/>
    <mergeCell ref="E16:G19"/>
    <mergeCell ref="E21:G21"/>
    <mergeCell ref="E14:F14"/>
    <mergeCell ref="E15:F15"/>
    <mergeCell ref="A1:E1"/>
    <mergeCell ref="B2:G2"/>
    <mergeCell ref="B4:G4"/>
    <mergeCell ref="E5:G5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84" r:id="rId1"/>
  <ignoredErrors>
    <ignoredError sqref="D23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70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45" sqref="J45"/>
    </sheetView>
  </sheetViews>
  <sheetFormatPr defaultColWidth="9.33203125" defaultRowHeight="10.5"/>
  <cols>
    <col min="1" max="1" width="53.16015625" style="5" customWidth="1"/>
    <col min="2" max="2" width="11.33203125" style="7" customWidth="1"/>
    <col min="3" max="3" width="20.5" style="575" customWidth="1"/>
    <col min="4" max="4" width="17.83203125" style="7" customWidth="1"/>
    <col min="5" max="5" width="20.16015625" style="7" customWidth="1"/>
    <col min="6" max="6" width="17.16015625" style="480" customWidth="1"/>
    <col min="7" max="7" width="15.83203125" style="7" customWidth="1"/>
    <col min="8" max="8" width="9.33203125" style="136" customWidth="1"/>
  </cols>
  <sheetData>
    <row r="1" spans="1:11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I1" s="3"/>
      <c r="K1"/>
    </row>
    <row r="2" spans="3:11" s="5" customFormat="1" ht="21" customHeight="1">
      <c r="C2" s="571"/>
      <c r="D2" s="800"/>
      <c r="E2" s="800"/>
      <c r="F2" s="800"/>
      <c r="G2" s="800"/>
      <c r="H2" s="417"/>
      <c r="I2" s="3"/>
      <c r="K2"/>
    </row>
    <row r="3" spans="1:7" s="5" customFormat="1" ht="21" customHeight="1">
      <c r="A3" s="244" t="s">
        <v>295</v>
      </c>
      <c r="B3" s="7"/>
      <c r="C3" s="571"/>
      <c r="F3" s="481"/>
      <c r="G3" s="7"/>
    </row>
    <row r="4" spans="1:7" ht="53.25" customHeight="1">
      <c r="A4" s="229" t="s">
        <v>193</v>
      </c>
      <c r="B4" s="231" t="s">
        <v>151</v>
      </c>
      <c r="C4" s="572" t="str">
        <f>"Presenti 31.12."&amp;'t1'!M1&amp;" (Tab T1) uomini+donne della tabella T1"</f>
        <v>Presenti 31.12.2007 (Tab T1) uomini+donne della tabella T1</v>
      </c>
      <c r="D4" s="230" t="s">
        <v>289</v>
      </c>
      <c r="E4" s="230" t="s">
        <v>293</v>
      </c>
      <c r="F4" s="576" t="s">
        <v>294</v>
      </c>
      <c r="G4" s="230" t="s">
        <v>296</v>
      </c>
    </row>
    <row r="5" spans="1:8" s="248" customFormat="1" ht="10.5">
      <c r="A5" s="228"/>
      <c r="B5" s="242"/>
      <c r="C5" s="573" t="s">
        <v>153</v>
      </c>
      <c r="D5" s="246" t="s">
        <v>154</v>
      </c>
      <c r="E5" s="246" t="s">
        <v>155</v>
      </c>
      <c r="F5" s="577" t="s">
        <v>156</v>
      </c>
      <c r="G5" s="246"/>
      <c r="H5" s="136"/>
    </row>
    <row r="6" spans="1:7" ht="12.75">
      <c r="A6" s="168" t="str">
        <f>'t1'!A6</f>
        <v>DIRIGENTE SCOLASTICO</v>
      </c>
      <c r="B6" s="420" t="str">
        <f>'t1'!B6</f>
        <v>0D0158</v>
      </c>
      <c r="C6" s="574">
        <f>('t1'!L6+'t1'!M6)</f>
        <v>0</v>
      </c>
      <c r="D6" s="453">
        <f>'t5'!M6+'t5'!N6</f>
        <v>0</v>
      </c>
      <c r="E6" s="453">
        <f>'t4'!BP6</f>
        <v>0</v>
      </c>
      <c r="F6" s="578">
        <f>'t12'!C6</f>
        <v>0</v>
      </c>
      <c r="G6" s="482" t="str">
        <f>IF(OR(AND(NOT(C6),NOT(D6),NOT(E6),NOT(F6)),AND((OR(C6,D6,E6)),F6)),"OK","ERRORE")</f>
        <v>OK</v>
      </c>
    </row>
    <row r="7" spans="1:7" ht="12.75">
      <c r="A7" s="168" t="str">
        <f>'t1'!A7</f>
        <v>EX PRESIDI/RUOLO AD ESAURIMENTO</v>
      </c>
      <c r="B7" s="420" t="str">
        <f>'t1'!B7</f>
        <v>0D0E58</v>
      </c>
      <c r="C7" s="574">
        <f>('t1'!L7+'t1'!M7)</f>
        <v>0</v>
      </c>
      <c r="D7" s="453">
        <f>'t5'!M7+'t5'!N7</f>
        <v>0</v>
      </c>
      <c r="E7" s="453">
        <f>'t4'!BP7</f>
        <v>0</v>
      </c>
      <c r="F7" s="578">
        <f>'t12'!C7</f>
        <v>0</v>
      </c>
      <c r="G7" s="482" t="str">
        <f aca="true" t="shared" si="0" ref="G7:G70">IF(OR(AND(NOT(C7),NOT(D7),NOT(E7),NOT(F7)),AND((OR(C7,D7,E7)),F7)),"OK","ERRORE")</f>
        <v>OK</v>
      </c>
    </row>
    <row r="8" spans="1:7" ht="12.75">
      <c r="A8" s="168" t="str">
        <f>'t1'!A8</f>
        <v>DOC. LAUR. IST. SEC. II GRADO</v>
      </c>
      <c r="B8" s="420" t="str">
        <f>'t1'!B8</f>
        <v>016132</v>
      </c>
      <c r="C8" s="574">
        <f>('t1'!L8+'t1'!M8)</f>
        <v>0</v>
      </c>
      <c r="D8" s="453">
        <f>'t5'!M8+'t5'!N8</f>
        <v>0</v>
      </c>
      <c r="E8" s="453">
        <f>'t4'!BP8</f>
        <v>0</v>
      </c>
      <c r="F8" s="578">
        <f>'t12'!C8</f>
        <v>0</v>
      </c>
      <c r="G8" s="482" t="str">
        <f t="shared" si="0"/>
        <v>OK</v>
      </c>
    </row>
    <row r="9" spans="1:7" ht="12.75">
      <c r="A9" s="168" t="str">
        <f>'t1'!A9</f>
        <v>DOC. LAUR. SOST. IST.SEC. II GRADO</v>
      </c>
      <c r="B9" s="420" t="str">
        <f>'t1'!B9</f>
        <v>016630</v>
      </c>
      <c r="C9" s="574">
        <f>('t1'!L9+'t1'!M9)</f>
        <v>0</v>
      </c>
      <c r="D9" s="453">
        <f>'t5'!M9+'t5'!N9</f>
        <v>0</v>
      </c>
      <c r="E9" s="453">
        <f>'t4'!BP9</f>
        <v>0</v>
      </c>
      <c r="F9" s="578">
        <f>'t12'!C9</f>
        <v>0</v>
      </c>
      <c r="G9" s="482" t="str">
        <f t="shared" si="0"/>
        <v>OK</v>
      </c>
    </row>
    <row r="10" spans="1:7" ht="12.75">
      <c r="A10" s="168" t="str">
        <f>'t1'!A10</f>
        <v>DOC. SCUOLA MEDIA ED EQUIP.</v>
      </c>
      <c r="B10" s="420" t="str">
        <f>'t1'!B10</f>
        <v>016135</v>
      </c>
      <c r="C10" s="574">
        <f>('t1'!L10+'t1'!M10)</f>
        <v>0</v>
      </c>
      <c r="D10" s="453">
        <f>'t5'!M10+'t5'!N10</f>
        <v>0</v>
      </c>
      <c r="E10" s="453">
        <f>'t4'!BP10</f>
        <v>0</v>
      </c>
      <c r="F10" s="578">
        <f>'t12'!C10</f>
        <v>0</v>
      </c>
      <c r="G10" s="482" t="str">
        <f t="shared" si="0"/>
        <v>OK</v>
      </c>
    </row>
    <row r="11" spans="1:7" ht="12.75">
      <c r="A11" s="168" t="str">
        <f>'t1'!A11</f>
        <v>DOC. LAUR. SOST. SCUOLA MEDIA</v>
      </c>
      <c r="B11" s="420" t="str">
        <f>'t1'!B11</f>
        <v>016638</v>
      </c>
      <c r="C11" s="574">
        <f>('t1'!L11+'t1'!M11)</f>
        <v>0</v>
      </c>
      <c r="D11" s="453">
        <f>'t5'!M11+'t5'!N11</f>
        <v>0</v>
      </c>
      <c r="E11" s="453">
        <f>'t4'!BP11</f>
        <v>0</v>
      </c>
      <c r="F11" s="578">
        <f>'t12'!C11</f>
        <v>0</v>
      </c>
      <c r="G11" s="482" t="str">
        <f t="shared" si="0"/>
        <v>OK</v>
      </c>
    </row>
    <row r="12" spans="1:7" ht="12.75">
      <c r="A12" s="168" t="str">
        <f>'t1'!A12</f>
        <v>INS. SC. ELEMENTARE ED EQUIP.</v>
      </c>
      <c r="B12" s="420" t="str">
        <f>'t1'!B12</f>
        <v>014154</v>
      </c>
      <c r="C12" s="574">
        <f>('t1'!L12+'t1'!M12)</f>
        <v>0</v>
      </c>
      <c r="D12" s="453">
        <f>'t5'!M12+'t5'!N12</f>
        <v>0</v>
      </c>
      <c r="E12" s="453">
        <f>'t4'!BP12</f>
        <v>0</v>
      </c>
      <c r="F12" s="578">
        <f>'t12'!C12</f>
        <v>0</v>
      </c>
      <c r="G12" s="482" t="str">
        <f t="shared" si="0"/>
        <v>OK</v>
      </c>
    </row>
    <row r="13" spans="1:7" ht="12.75">
      <c r="A13" s="168" t="str">
        <f>'t1'!A13</f>
        <v>DOC. DIPL. SOST. SCUOLA ELEMENTARE</v>
      </c>
      <c r="B13" s="420" t="str">
        <f>'t1'!B13</f>
        <v>014634</v>
      </c>
      <c r="C13" s="574">
        <f>('t1'!L13+'t1'!M13)</f>
        <v>0</v>
      </c>
      <c r="D13" s="453">
        <f>'t5'!M13+'t5'!N13</f>
        <v>0</v>
      </c>
      <c r="E13" s="453">
        <f>'t4'!BP13</f>
        <v>0</v>
      </c>
      <c r="F13" s="578">
        <f>'t12'!C13</f>
        <v>0</v>
      </c>
      <c r="G13" s="482" t="str">
        <f t="shared" si="0"/>
        <v>OK</v>
      </c>
    </row>
    <row r="14" spans="1:7" ht="12.75">
      <c r="A14" s="168" t="str">
        <f>'t1'!A14</f>
        <v>INS. SCUOLA MATERNA</v>
      </c>
      <c r="B14" s="420" t="str">
        <f>'t1'!B14</f>
        <v>014155</v>
      </c>
      <c r="C14" s="574">
        <f>('t1'!L14+'t1'!M14)</f>
        <v>0</v>
      </c>
      <c r="D14" s="453">
        <f>'t5'!M14+'t5'!N14</f>
        <v>0</v>
      </c>
      <c r="E14" s="453">
        <f>'t4'!BP14</f>
        <v>0</v>
      </c>
      <c r="F14" s="578">
        <f>'t12'!C14</f>
        <v>0</v>
      </c>
      <c r="G14" s="482" t="str">
        <f t="shared" si="0"/>
        <v>OK</v>
      </c>
    </row>
    <row r="15" spans="1:7" ht="12.75">
      <c r="A15" s="168" t="str">
        <f>'t1'!A15</f>
        <v>DOC. DIPL. SOST. SCUOLA MATERNA</v>
      </c>
      <c r="B15" s="420" t="str">
        <f>'t1'!B15</f>
        <v>014714</v>
      </c>
      <c r="C15" s="574">
        <f>('t1'!L15+'t1'!M15)</f>
        <v>0</v>
      </c>
      <c r="D15" s="453">
        <f>'t5'!M15+'t5'!N15</f>
        <v>0</v>
      </c>
      <c r="E15" s="453">
        <f>'t4'!BP15</f>
        <v>0</v>
      </c>
      <c r="F15" s="578">
        <f>'t12'!C15</f>
        <v>0</v>
      </c>
      <c r="G15" s="482" t="str">
        <f t="shared" si="0"/>
        <v>OK</v>
      </c>
    </row>
    <row r="16" spans="1:7" ht="12.75">
      <c r="A16" s="168" t="str">
        <f>'t1'!A16</f>
        <v>INS. DIPL. ISTIT. II GRADO</v>
      </c>
      <c r="B16" s="420" t="str">
        <f>'t1'!B16</f>
        <v>014143</v>
      </c>
      <c r="C16" s="574">
        <f>('t1'!L16+'t1'!M16)</f>
        <v>0</v>
      </c>
      <c r="D16" s="453">
        <f>'t5'!M16+'t5'!N16</f>
        <v>0</v>
      </c>
      <c r="E16" s="453">
        <f>'t4'!BP16</f>
        <v>0</v>
      </c>
      <c r="F16" s="578">
        <f>'t12'!C16</f>
        <v>0</v>
      </c>
      <c r="G16" s="482" t="str">
        <f t="shared" si="0"/>
        <v>OK</v>
      </c>
    </row>
    <row r="17" spans="1:7" ht="12.75">
      <c r="A17" s="168" t="str">
        <f>'t1'!A17</f>
        <v>DOC. DIPL. SOST. IST. SEC. II GRADO</v>
      </c>
      <c r="B17" s="420" t="str">
        <f>'t1'!B17</f>
        <v>014656</v>
      </c>
      <c r="C17" s="574">
        <f>('t1'!L17+'t1'!M17)</f>
        <v>0</v>
      </c>
      <c r="D17" s="453">
        <f>'t5'!M17+'t5'!N17</f>
        <v>0</v>
      </c>
      <c r="E17" s="453">
        <f>'t4'!BP17</f>
        <v>0</v>
      </c>
      <c r="F17" s="578">
        <f>'t12'!C17</f>
        <v>0</v>
      </c>
      <c r="G17" s="482" t="str">
        <f t="shared" si="0"/>
        <v>OK</v>
      </c>
    </row>
    <row r="18" spans="1:7" ht="12.75">
      <c r="A18" s="168" t="str">
        <f>'t1'!A18</f>
        <v>PERSONALE EDUCATIVO</v>
      </c>
      <c r="B18" s="420" t="str">
        <f>'t1'!B18</f>
        <v>014646</v>
      </c>
      <c r="C18" s="574">
        <f>('t1'!L18+'t1'!M18)</f>
        <v>0</v>
      </c>
      <c r="D18" s="453">
        <f>'t5'!M18+'t5'!N18</f>
        <v>0</v>
      </c>
      <c r="E18" s="453">
        <f>'t4'!BP18</f>
        <v>0</v>
      </c>
      <c r="F18" s="578">
        <f>'t12'!C18</f>
        <v>0</v>
      </c>
      <c r="G18" s="482" t="str">
        <f t="shared" si="0"/>
        <v>OK</v>
      </c>
    </row>
    <row r="19" spans="1:7" ht="12.75">
      <c r="A19" s="168" t="str">
        <f>'t1'!A19</f>
        <v>DIR. SERV. GEN. ED AMM.</v>
      </c>
      <c r="B19" s="420" t="str">
        <f>'t1'!B19</f>
        <v>013159</v>
      </c>
      <c r="C19" s="574">
        <f>('t1'!L19+'t1'!M19)</f>
        <v>0</v>
      </c>
      <c r="D19" s="453">
        <f>'t5'!M19+'t5'!N19</f>
        <v>0</v>
      </c>
      <c r="E19" s="453">
        <f>'t4'!BP19</f>
        <v>0</v>
      </c>
      <c r="F19" s="578">
        <f>'t12'!C19</f>
        <v>0</v>
      </c>
      <c r="G19" s="482" t="str">
        <f t="shared" si="0"/>
        <v>OK</v>
      </c>
    </row>
    <row r="20" spans="1:7" ht="12.75">
      <c r="A20" s="168" t="str">
        <f>'t1'!A20</f>
        <v>COORDINATORE AMMINISTRATIVO</v>
      </c>
      <c r="B20" s="420" t="str">
        <f>'t1'!B20</f>
        <v>013498</v>
      </c>
      <c r="C20" s="574">
        <f>('t1'!L20+'t1'!M20)</f>
        <v>0</v>
      </c>
      <c r="D20" s="453">
        <f>'t5'!M20+'t5'!N20</f>
        <v>0</v>
      </c>
      <c r="E20" s="453">
        <f>'t4'!BP20</f>
        <v>0</v>
      </c>
      <c r="F20" s="578">
        <f>'t12'!C20</f>
        <v>0</v>
      </c>
      <c r="G20" s="482" t="str">
        <f t="shared" si="0"/>
        <v>OK</v>
      </c>
    </row>
    <row r="21" spans="1:7" ht="12.75">
      <c r="A21" s="168" t="str">
        <f>'t1'!A21</f>
        <v>COORDINATORE TECNICO</v>
      </c>
      <c r="B21" s="420" t="str">
        <f>'t1'!B21</f>
        <v>013499</v>
      </c>
      <c r="C21" s="574">
        <f>('t1'!L21+'t1'!M21)</f>
        <v>0</v>
      </c>
      <c r="D21" s="453">
        <f>'t5'!M21+'t5'!N21</f>
        <v>0</v>
      </c>
      <c r="E21" s="453">
        <f>'t4'!BP21</f>
        <v>0</v>
      </c>
      <c r="F21" s="578">
        <f>'t12'!C21</f>
        <v>0</v>
      </c>
      <c r="G21" s="482" t="str">
        <f t="shared" si="0"/>
        <v>OK</v>
      </c>
    </row>
    <row r="22" spans="1:7" ht="12.75">
      <c r="A22" s="168" t="str">
        <f>'t1'!A22</f>
        <v>ASSISTENTE AMMINISTRATIVO</v>
      </c>
      <c r="B22" s="420" t="str">
        <f>'t1'!B22</f>
        <v>012117</v>
      </c>
      <c r="C22" s="574">
        <f>('t1'!L22+'t1'!M22)</f>
        <v>0</v>
      </c>
      <c r="D22" s="453">
        <f>'t5'!M22+'t5'!N22</f>
        <v>0</v>
      </c>
      <c r="E22" s="453">
        <f>'t4'!BP22</f>
        <v>0</v>
      </c>
      <c r="F22" s="578">
        <f>'t12'!C22</f>
        <v>0</v>
      </c>
      <c r="G22" s="482" t="str">
        <f t="shared" si="0"/>
        <v>OK</v>
      </c>
    </row>
    <row r="23" spans="1:7" ht="12.75">
      <c r="A23" s="168" t="str">
        <f>'t1'!A23</f>
        <v>ASSISTENTE TECNICO</v>
      </c>
      <c r="B23" s="420" t="str">
        <f>'t1'!B23</f>
        <v>012119</v>
      </c>
      <c r="C23" s="574">
        <f>('t1'!L23+'t1'!M23)</f>
        <v>0</v>
      </c>
      <c r="D23" s="453">
        <f>'t5'!M23+'t5'!N23</f>
        <v>0</v>
      </c>
      <c r="E23" s="453">
        <f>'t4'!BP23</f>
        <v>0</v>
      </c>
      <c r="F23" s="578">
        <f>'t12'!C23</f>
        <v>0</v>
      </c>
      <c r="G23" s="482" t="str">
        <f t="shared" si="0"/>
        <v>OK</v>
      </c>
    </row>
    <row r="24" spans="1:7" ht="12.75">
      <c r="A24" s="168" t="str">
        <f>'t1'!A24</f>
        <v>CUOCO/INFERMIERE/GUARDAROBIERE</v>
      </c>
      <c r="B24" s="420" t="str">
        <f>'t1'!B24</f>
        <v>012125</v>
      </c>
      <c r="C24" s="574">
        <f>('t1'!L24+'t1'!M24)</f>
        <v>0</v>
      </c>
      <c r="D24" s="453">
        <f>'t5'!M24+'t5'!N24</f>
        <v>0</v>
      </c>
      <c r="E24" s="453">
        <f>'t4'!BP24</f>
        <v>0</v>
      </c>
      <c r="F24" s="578">
        <f>'t12'!C24</f>
        <v>0</v>
      </c>
      <c r="G24" s="482" t="str">
        <f t="shared" si="0"/>
        <v>OK</v>
      </c>
    </row>
    <row r="25" spans="1:7" ht="12.75">
      <c r="A25" s="168" t="str">
        <f>'t1'!A25</f>
        <v>COLLABORATORE SCOLASTICO DEI SERVIZI/ADDETTO ALLE AZIENDE AGRARIE</v>
      </c>
      <c r="B25" s="420" t="str">
        <f>'t1'!B25</f>
        <v>098701</v>
      </c>
      <c r="C25" s="574">
        <f>('t1'!L25+'t1'!M25)</f>
        <v>0</v>
      </c>
      <c r="D25" s="453">
        <f>'t5'!M25+'t5'!N25</f>
        <v>0</v>
      </c>
      <c r="E25" s="453">
        <f>'t4'!BP25</f>
        <v>0</v>
      </c>
      <c r="F25" s="578">
        <f>'t12'!C25</f>
        <v>0</v>
      </c>
      <c r="G25" s="482" t="str">
        <f t="shared" si="0"/>
        <v>OK</v>
      </c>
    </row>
    <row r="26" spans="1:7" ht="12.75">
      <c r="A26" s="168" t="str">
        <f>'t1'!A26</f>
        <v>COLLABORATORE SCOLASTICO</v>
      </c>
      <c r="B26" s="420" t="str">
        <f>'t1'!B26</f>
        <v>011121</v>
      </c>
      <c r="C26" s="574">
        <f>('t1'!L26+'t1'!M26)</f>
        <v>0</v>
      </c>
      <c r="D26" s="453">
        <f>'t5'!M26+'t5'!N26</f>
        <v>0</v>
      </c>
      <c r="E26" s="453">
        <f>'t4'!BP26</f>
        <v>0</v>
      </c>
      <c r="F26" s="578">
        <f>'t12'!C26</f>
        <v>0</v>
      </c>
      <c r="G26" s="482" t="str">
        <f t="shared" si="0"/>
        <v>OK</v>
      </c>
    </row>
    <row r="27" spans="1:7" ht="12.75">
      <c r="A27" s="168" t="str">
        <f>'t1'!A27</f>
        <v>DOC.RELIG. SCUOLA SECOND.</v>
      </c>
      <c r="B27" s="420" t="str">
        <f>'t1'!B27</f>
        <v>016139</v>
      </c>
      <c r="C27" s="574">
        <f>('t1'!L27+'t1'!M27)</f>
        <v>0</v>
      </c>
      <c r="D27" s="453">
        <f>'t5'!M27+'t5'!N27</f>
        <v>0</v>
      </c>
      <c r="E27" s="453">
        <f>'t4'!BP27</f>
        <v>0</v>
      </c>
      <c r="F27" s="578">
        <f>'t12'!C27</f>
        <v>0</v>
      </c>
      <c r="G27" s="482" t="str">
        <f t="shared" si="0"/>
        <v>OK</v>
      </c>
    </row>
    <row r="28" spans="1:7" ht="12.75">
      <c r="A28" s="168" t="str">
        <f>'t1'!A28</f>
        <v>DOC.RELIG. SCUOLA EL. MAT.</v>
      </c>
      <c r="B28" s="420" t="str">
        <f>'t1'!B28</f>
        <v>014138</v>
      </c>
      <c r="C28" s="574">
        <f>('t1'!L28+'t1'!M28)</f>
        <v>0</v>
      </c>
      <c r="D28" s="453">
        <f>'t5'!M28+'t5'!N28</f>
        <v>0</v>
      </c>
      <c r="E28" s="453">
        <f>'t4'!BP28</f>
        <v>0</v>
      </c>
      <c r="F28" s="578">
        <f>'t12'!C28</f>
        <v>0</v>
      </c>
      <c r="G28" s="482" t="str">
        <f t="shared" si="0"/>
        <v>OK</v>
      </c>
    </row>
    <row r="29" spans="1:7" ht="12.75">
      <c r="A29" s="168" t="str">
        <f>'t1'!A29</f>
        <v>DOC. LAUR. IST. SEC. II GRADO TEMPO DETERM. ANNUALE</v>
      </c>
      <c r="B29" s="420" t="str">
        <f>'t1'!B29</f>
        <v>016134</v>
      </c>
      <c r="C29" s="574">
        <f>('t1'!L29+'t1'!M29)</f>
        <v>0</v>
      </c>
      <c r="D29" s="453">
        <f>'t5'!M29+'t5'!N29</f>
        <v>0</v>
      </c>
      <c r="E29" s="453">
        <f>'t4'!BP29</f>
        <v>0</v>
      </c>
      <c r="F29" s="578">
        <f>'t12'!C29</f>
        <v>0</v>
      </c>
      <c r="G29" s="482" t="str">
        <f t="shared" si="0"/>
        <v>OK</v>
      </c>
    </row>
    <row r="30" spans="1:7" ht="12.75">
      <c r="A30" s="168" t="str">
        <f>'t1'!A30</f>
        <v>DOC. LAUR. SOST. IST.SEC. II GRADO T. DETER.ANNUALE</v>
      </c>
      <c r="B30" s="420" t="str">
        <f>'t1'!B30</f>
        <v>016631</v>
      </c>
      <c r="C30" s="574">
        <f>('t1'!L30+'t1'!M30)</f>
        <v>0</v>
      </c>
      <c r="D30" s="453">
        <f>'t5'!M30+'t5'!N30</f>
        <v>0</v>
      </c>
      <c r="E30" s="453">
        <f>'t4'!BP30</f>
        <v>0</v>
      </c>
      <c r="F30" s="578">
        <f>'t12'!C30</f>
        <v>0</v>
      </c>
      <c r="G30" s="482" t="str">
        <f t="shared" si="0"/>
        <v>OK</v>
      </c>
    </row>
    <row r="31" spans="1:7" ht="12.75">
      <c r="A31" s="168" t="str">
        <f>'t1'!A31</f>
        <v>DOC. SCUOLA MEDIA ED EQUIP. TEMPO DETERM. ANNUALE</v>
      </c>
      <c r="B31" s="420" t="str">
        <f>'t1'!B31</f>
        <v>016136</v>
      </c>
      <c r="C31" s="574">
        <f>('t1'!L31+'t1'!M31)</f>
        <v>0</v>
      </c>
      <c r="D31" s="453">
        <f>'t5'!M31+'t5'!N31</f>
        <v>0</v>
      </c>
      <c r="E31" s="453">
        <f>'t4'!BP31</f>
        <v>0</v>
      </c>
      <c r="F31" s="578">
        <f>'t12'!C31</f>
        <v>0</v>
      </c>
      <c r="G31" s="482" t="str">
        <f t="shared" si="0"/>
        <v>OK</v>
      </c>
    </row>
    <row r="32" spans="1:7" ht="12.75">
      <c r="A32" s="168" t="str">
        <f>'t1'!A32</f>
        <v>DOC. LAUR. SOST. SCUOLA MEDIA T.DETER. ANNUALE</v>
      </c>
      <c r="B32" s="420" t="str">
        <f>'t1'!B32</f>
        <v>016639</v>
      </c>
      <c r="C32" s="574">
        <f>('t1'!L32+'t1'!M32)</f>
        <v>0</v>
      </c>
      <c r="D32" s="453">
        <f>'t5'!M32+'t5'!N32</f>
        <v>0</v>
      </c>
      <c r="E32" s="453">
        <f>'t4'!BP32</f>
        <v>0</v>
      </c>
      <c r="F32" s="578">
        <f>'t12'!C32</f>
        <v>0</v>
      </c>
      <c r="G32" s="482" t="str">
        <f t="shared" si="0"/>
        <v>OK</v>
      </c>
    </row>
    <row r="33" spans="1:7" ht="12.75">
      <c r="A33" s="168" t="str">
        <f>'t1'!A33</f>
        <v>INS. SC. ELEMENTARE E EQUIP. TEMPO DETERM. ANNUALE</v>
      </c>
      <c r="B33" s="420" t="str">
        <f>'t1'!B33</f>
        <v>014152</v>
      </c>
      <c r="C33" s="574">
        <f>('t1'!L33+'t1'!M33)</f>
        <v>0</v>
      </c>
      <c r="D33" s="453">
        <f>'t5'!M33+'t5'!N33</f>
        <v>0</v>
      </c>
      <c r="E33" s="453">
        <f>'t4'!BP33</f>
        <v>0</v>
      </c>
      <c r="F33" s="578">
        <f>'t12'!C33</f>
        <v>0</v>
      </c>
      <c r="G33" s="482" t="str">
        <f t="shared" si="0"/>
        <v>OK</v>
      </c>
    </row>
    <row r="34" spans="1:7" ht="12.75">
      <c r="A34" s="168" t="str">
        <f>'t1'!A34</f>
        <v>DOC. DIPL. SOST. SCUOLA ELEM. T. DETER. ANNUALE</v>
      </c>
      <c r="B34" s="420" t="str">
        <f>'t1'!B34</f>
        <v>014635</v>
      </c>
      <c r="C34" s="574">
        <f>('t1'!L34+'t1'!M34)</f>
        <v>0</v>
      </c>
      <c r="D34" s="453">
        <f>'t5'!M34+'t5'!N34</f>
        <v>0</v>
      </c>
      <c r="E34" s="453">
        <f>'t4'!BP34</f>
        <v>0</v>
      </c>
      <c r="F34" s="578">
        <f>'t12'!C34</f>
        <v>0</v>
      </c>
      <c r="G34" s="482" t="str">
        <f t="shared" si="0"/>
        <v>OK</v>
      </c>
    </row>
    <row r="35" spans="1:7" ht="12.75">
      <c r="A35" s="168" t="str">
        <f>'t1'!A35</f>
        <v>INS. SCUOLA MATERNA TEMPO DETERM. ANNUALE</v>
      </c>
      <c r="B35" s="420" t="str">
        <f>'t1'!B35</f>
        <v>014156</v>
      </c>
      <c r="C35" s="574">
        <f>('t1'!L35+'t1'!M35)</f>
        <v>0</v>
      </c>
      <c r="D35" s="453">
        <f>'t5'!M35+'t5'!N35</f>
        <v>0</v>
      </c>
      <c r="E35" s="453">
        <f>'t4'!BP35</f>
        <v>0</v>
      </c>
      <c r="F35" s="578">
        <f>'t12'!C35</f>
        <v>0</v>
      </c>
      <c r="G35" s="482" t="str">
        <f t="shared" si="0"/>
        <v>OK</v>
      </c>
    </row>
    <row r="36" spans="1:7" ht="12.75">
      <c r="A36" s="168" t="str">
        <f>'t1'!A36</f>
        <v>DOC. DIPL.SOST. SC. MATERNA T. DET. ANNUALE</v>
      </c>
      <c r="B36" s="420" t="str">
        <f>'t1'!B36</f>
        <v>014643</v>
      </c>
      <c r="C36" s="574">
        <f>('t1'!L36+'t1'!M36)</f>
        <v>0</v>
      </c>
      <c r="D36" s="453">
        <f>'t5'!M36+'t5'!N36</f>
        <v>0</v>
      </c>
      <c r="E36" s="453">
        <f>'t4'!BP36</f>
        <v>0</v>
      </c>
      <c r="F36" s="578">
        <f>'t12'!C36</f>
        <v>0</v>
      </c>
      <c r="G36" s="482" t="str">
        <f t="shared" si="0"/>
        <v>OK</v>
      </c>
    </row>
    <row r="37" spans="1:7" ht="12.75">
      <c r="A37" s="168" t="str">
        <f>'t1'!A37</f>
        <v>INS. DIPL. ISTIT. II GRADO TEMPO DETERM. ANNUALE</v>
      </c>
      <c r="B37" s="420" t="str">
        <f>'t1'!B37</f>
        <v>014144</v>
      </c>
      <c r="C37" s="574">
        <f>('t1'!L37+'t1'!M37)</f>
        <v>0</v>
      </c>
      <c r="D37" s="453">
        <f>'t5'!M37+'t5'!N37</f>
        <v>0</v>
      </c>
      <c r="E37" s="453">
        <f>'t4'!BP37</f>
        <v>0</v>
      </c>
      <c r="F37" s="578">
        <f>'t12'!C37</f>
        <v>0</v>
      </c>
      <c r="G37" s="482" t="str">
        <f t="shared" si="0"/>
        <v>OK</v>
      </c>
    </row>
    <row r="38" spans="1:7" ht="12.75">
      <c r="A38" s="168" t="str">
        <f>'t1'!A38</f>
        <v>DOC. DIPL. SOST.IST. SEC. II GRADO T. DET. ANNUALE</v>
      </c>
      <c r="B38" s="420" t="str">
        <f>'t1'!B38</f>
        <v>014657</v>
      </c>
      <c r="C38" s="574">
        <f>('t1'!L38+'t1'!M38)</f>
        <v>0</v>
      </c>
      <c r="D38" s="453">
        <f>'t5'!M38+'t5'!N38</f>
        <v>0</v>
      </c>
      <c r="E38" s="453">
        <f>'t4'!BP38</f>
        <v>0</v>
      </c>
      <c r="F38" s="578">
        <f>'t12'!C38</f>
        <v>0</v>
      </c>
      <c r="G38" s="482" t="str">
        <f t="shared" si="0"/>
        <v>OK</v>
      </c>
    </row>
    <row r="39" spans="1:7" ht="12.75">
      <c r="A39" s="168" t="str">
        <f>'t1'!A39</f>
        <v>PERS. EDUCAT. T. DET. ANNUALE</v>
      </c>
      <c r="B39" s="420" t="str">
        <f>'t1'!B39</f>
        <v>014647</v>
      </c>
      <c r="C39" s="574">
        <f>('t1'!L39+'t1'!M39)</f>
        <v>0</v>
      </c>
      <c r="D39" s="453">
        <f>'t5'!M39+'t5'!N39</f>
        <v>0</v>
      </c>
      <c r="E39" s="453">
        <f>'t4'!BP39</f>
        <v>0</v>
      </c>
      <c r="F39" s="578">
        <f>'t12'!C39</f>
        <v>0</v>
      </c>
      <c r="G39" s="482" t="str">
        <f t="shared" si="0"/>
        <v>OK</v>
      </c>
    </row>
    <row r="40" spans="1:7" ht="12.75">
      <c r="A40" s="168" t="str">
        <f>'t1'!A40</f>
        <v>DOC.RELIG. SCUOLA SECOND. T. D. CON CONTR. ANNUALE</v>
      </c>
      <c r="B40" s="420" t="str">
        <f>'t1'!B40</f>
        <v>016802</v>
      </c>
      <c r="C40" s="574">
        <f>('t1'!L40+'t1'!M40)</f>
        <v>0</v>
      </c>
      <c r="D40" s="453">
        <f>'t5'!M40+'t5'!N40</f>
        <v>0</v>
      </c>
      <c r="E40" s="453">
        <f>'t4'!BP40</f>
        <v>0</v>
      </c>
      <c r="F40" s="578">
        <f>'t12'!C40</f>
        <v>0</v>
      </c>
      <c r="G40" s="482" t="str">
        <f t="shared" si="0"/>
        <v>OK</v>
      </c>
    </row>
    <row r="41" spans="1:7" ht="12.75">
      <c r="A41" s="168" t="str">
        <f>'t1'!A41</f>
        <v>DOC.RELIG. SCUOLA EL. MAT. T.D. CON CONTR. ANNUA ANNUALE</v>
      </c>
      <c r="B41" s="420" t="str">
        <f>'t1'!B41</f>
        <v>014803</v>
      </c>
      <c r="C41" s="574">
        <f>('t1'!L41+'t1'!M41)</f>
        <v>0</v>
      </c>
      <c r="D41" s="453">
        <f>'t5'!M41+'t5'!N41</f>
        <v>0</v>
      </c>
      <c r="E41" s="453">
        <f>'t4'!BP41</f>
        <v>0</v>
      </c>
      <c r="F41" s="578">
        <f>'t12'!C41</f>
        <v>0</v>
      </c>
      <c r="G41" s="482" t="str">
        <f t="shared" si="0"/>
        <v>OK</v>
      </c>
    </row>
    <row r="42" spans="1:7" ht="12.75">
      <c r="A42" s="168" t="str">
        <f>'t1'!A42</f>
        <v>DIR. SERV. GEN. ED AMM.TEMPO DETER.</v>
      </c>
      <c r="B42" s="420" t="str">
        <f>'t1'!B42</f>
        <v>013160</v>
      </c>
      <c r="C42" s="574">
        <f>('t1'!L42+'t1'!M42)</f>
        <v>0</v>
      </c>
      <c r="D42" s="453">
        <f>'t5'!M42+'t5'!N42</f>
        <v>0</v>
      </c>
      <c r="E42" s="453">
        <f>'t4'!BP42</f>
        <v>0</v>
      </c>
      <c r="F42" s="578">
        <f>'t12'!C42</f>
        <v>0</v>
      </c>
      <c r="G42" s="482" t="str">
        <f t="shared" si="0"/>
        <v>OK</v>
      </c>
    </row>
    <row r="43" spans="1:7" ht="12.75">
      <c r="A43" s="168" t="str">
        <f>'t1'!A43</f>
        <v>COORDINATORE AMMINISTRATIVO TEMPO DET. ANNUALE</v>
      </c>
      <c r="B43" s="420" t="str">
        <f>'t1'!B43</f>
        <v>013650</v>
      </c>
      <c r="C43" s="574">
        <f>('t1'!L43+'t1'!M43)</f>
        <v>0</v>
      </c>
      <c r="D43" s="453">
        <f>'t5'!M43+'t5'!N43</f>
        <v>0</v>
      </c>
      <c r="E43" s="453">
        <f>'t4'!BP43</f>
        <v>0</v>
      </c>
      <c r="F43" s="578">
        <f>'t12'!C43</f>
        <v>0</v>
      </c>
      <c r="G43" s="482" t="str">
        <f t="shared" si="0"/>
        <v>OK</v>
      </c>
    </row>
    <row r="44" spans="1:7" ht="12.75">
      <c r="A44" s="168" t="str">
        <f>'t1'!A44</f>
        <v>COORDINATORE TECNICO TEMPO DET. ANNUALE</v>
      </c>
      <c r="B44" s="420" t="str">
        <f>'t1'!B44</f>
        <v>013653</v>
      </c>
      <c r="C44" s="574">
        <f>('t1'!L44+'t1'!M44)</f>
        <v>0</v>
      </c>
      <c r="D44" s="453">
        <f>'t5'!M44+'t5'!N44</f>
        <v>0</v>
      </c>
      <c r="E44" s="453">
        <f>'t4'!BP44</f>
        <v>0</v>
      </c>
      <c r="F44" s="578">
        <f>'t12'!C44</f>
        <v>0</v>
      </c>
      <c r="G44" s="482" t="str">
        <f t="shared" si="0"/>
        <v>OK</v>
      </c>
    </row>
    <row r="45" spans="1:7" ht="12.75">
      <c r="A45" s="168" t="str">
        <f>'t1'!A45</f>
        <v>ASSISTENTE AMM.VO TEMPO DET. ANNUALE</v>
      </c>
      <c r="B45" s="420" t="str">
        <f>'t1'!B45</f>
        <v>012118</v>
      </c>
      <c r="C45" s="574">
        <f>('t1'!L45+'t1'!M45)</f>
        <v>0</v>
      </c>
      <c r="D45" s="453">
        <f>'t5'!M45+'t5'!N45</f>
        <v>0</v>
      </c>
      <c r="E45" s="453">
        <f>'t4'!BP45</f>
        <v>0</v>
      </c>
      <c r="F45" s="578">
        <f>'t12'!C45</f>
        <v>0</v>
      </c>
      <c r="G45" s="482" t="str">
        <f t="shared" si="0"/>
        <v>OK</v>
      </c>
    </row>
    <row r="46" spans="1:7" ht="12.75">
      <c r="A46" s="168" t="str">
        <f>'t1'!A46</f>
        <v>ASSISTENTE TECN. TEMPO DET. ANNUALE</v>
      </c>
      <c r="B46" s="420" t="str">
        <f>'t1'!B46</f>
        <v>012120</v>
      </c>
      <c r="C46" s="574">
        <f>('t1'!L46+'t1'!M46)</f>
        <v>0</v>
      </c>
      <c r="D46" s="453">
        <f>'t5'!M46+'t5'!N46</f>
        <v>0</v>
      </c>
      <c r="E46" s="453">
        <f>'t4'!BP46</f>
        <v>0</v>
      </c>
      <c r="F46" s="578">
        <f>'t12'!C46</f>
        <v>0</v>
      </c>
      <c r="G46" s="482" t="str">
        <f t="shared" si="0"/>
        <v>OK</v>
      </c>
    </row>
    <row r="47" spans="1:7" ht="12.75">
      <c r="A47" s="168" t="str">
        <f>'t1'!A47</f>
        <v>CUOCO/INFERMIERE/GUARDAROBIERE TEMPO DETERM.ANNUALE</v>
      </c>
      <c r="B47" s="420" t="str">
        <f>'t1'!B47</f>
        <v>012126</v>
      </c>
      <c r="C47" s="574">
        <f>('t1'!L47+'t1'!M47)</f>
        <v>0</v>
      </c>
      <c r="D47" s="453">
        <f>'t5'!M47+'t5'!N47</f>
        <v>0</v>
      </c>
      <c r="E47" s="453">
        <f>'t4'!BP47</f>
        <v>0</v>
      </c>
      <c r="F47" s="578">
        <f>'t12'!C47</f>
        <v>0</v>
      </c>
      <c r="G47" s="482" t="str">
        <f t="shared" si="0"/>
        <v>OK</v>
      </c>
    </row>
    <row r="48" spans="1:7" ht="12.75">
      <c r="A48" s="168" t="str">
        <f>'t1'!A48</f>
        <v>COLLABORATORE SCOLASTICO DEI SERVIZI/ADDETTO AZ.AGRARIE TEMPO DET.ANNUALE</v>
      </c>
      <c r="B48" s="420" t="str">
        <f>'t1'!B48</f>
        <v>098708</v>
      </c>
      <c r="C48" s="574">
        <f>('t1'!L48+'t1'!M48)</f>
        <v>0</v>
      </c>
      <c r="D48" s="453">
        <f>'t5'!M48+'t5'!N48</f>
        <v>0</v>
      </c>
      <c r="E48" s="453">
        <f>'t4'!BP48</f>
        <v>0</v>
      </c>
      <c r="F48" s="578">
        <f>'t12'!C48</f>
        <v>0</v>
      </c>
      <c r="G48" s="482" t="str">
        <f t="shared" si="0"/>
        <v>OK</v>
      </c>
    </row>
    <row r="49" spans="1:7" ht="12.75">
      <c r="A49" s="168" t="str">
        <f>'t1'!A49</f>
        <v>COLLABORATORE SCOLASTICO TEMPO DET.ANNUALE</v>
      </c>
      <c r="B49" s="420" t="str">
        <f>'t1'!B49</f>
        <v>011124</v>
      </c>
      <c r="C49" s="574">
        <f>('t1'!L49+'t1'!M49)</f>
        <v>0</v>
      </c>
      <c r="D49" s="453">
        <f>'t5'!M49+'t5'!N49</f>
        <v>0</v>
      </c>
      <c r="E49" s="453">
        <f>'t4'!BP49</f>
        <v>0</v>
      </c>
      <c r="F49" s="578">
        <f>'t12'!C49</f>
        <v>0</v>
      </c>
      <c r="G49" s="482" t="str">
        <f t="shared" si="0"/>
        <v>OK</v>
      </c>
    </row>
    <row r="50" spans="1:7" ht="12.75">
      <c r="A50" s="168" t="str">
        <f>'t1'!A50</f>
        <v>DOC. LAUR. IST. SEC. II GRADO T. DETERM. NON ANNUALE</v>
      </c>
      <c r="B50" s="420" t="str">
        <f>'t1'!B50</f>
        <v>016133</v>
      </c>
      <c r="C50" s="574">
        <f>('t1'!L50+'t1'!M50)</f>
        <v>0</v>
      </c>
      <c r="D50" s="453">
        <f>'t5'!M50+'t5'!N50</f>
        <v>0</v>
      </c>
      <c r="E50" s="453">
        <f>'t4'!BP50</f>
        <v>0</v>
      </c>
      <c r="F50" s="578">
        <f>'t12'!C50</f>
        <v>0</v>
      </c>
      <c r="G50" s="482" t="str">
        <f t="shared" si="0"/>
        <v>OK</v>
      </c>
    </row>
    <row r="51" spans="1:7" ht="12.75">
      <c r="A51" s="168" t="str">
        <f>'t1'!A51</f>
        <v>DOC. LAUR. SOST. IST. SEC. II GRADO T. DETER. NON ANNUALE</v>
      </c>
      <c r="B51" s="420" t="str">
        <f>'t1'!B51</f>
        <v>016632</v>
      </c>
      <c r="C51" s="574">
        <f>('t1'!L51+'t1'!M51)</f>
        <v>0</v>
      </c>
      <c r="D51" s="453">
        <f>'t5'!M51+'t5'!N51</f>
        <v>0</v>
      </c>
      <c r="E51" s="453">
        <f>'t4'!BP51</f>
        <v>0</v>
      </c>
      <c r="F51" s="578">
        <f>'t12'!C51</f>
        <v>0</v>
      </c>
      <c r="G51" s="482" t="str">
        <f t="shared" si="0"/>
        <v>OK</v>
      </c>
    </row>
    <row r="52" spans="1:7" ht="12.75">
      <c r="A52" s="168" t="str">
        <f>'t1'!A52</f>
        <v>DOC. SCUOLA MEDIA ED EQUIP. TEMPO DETERM. NON ANNUALE</v>
      </c>
      <c r="B52" s="420" t="str">
        <f>'t1'!B52</f>
        <v>016137</v>
      </c>
      <c r="C52" s="574">
        <f>('t1'!L52+'t1'!M52)</f>
        <v>0</v>
      </c>
      <c r="D52" s="453">
        <f>'t5'!M52+'t5'!N52</f>
        <v>0</v>
      </c>
      <c r="E52" s="453">
        <f>'t4'!BP52</f>
        <v>0</v>
      </c>
      <c r="F52" s="578">
        <f>'t12'!C52</f>
        <v>0</v>
      </c>
      <c r="G52" s="482" t="str">
        <f t="shared" si="0"/>
        <v>OK</v>
      </c>
    </row>
    <row r="53" spans="1:7" ht="12.75">
      <c r="A53" s="168" t="str">
        <f>'t1'!A53</f>
        <v>DOC. LAUR. SOST. SCUOLA MEDIA T.DETER. NON ANNUALE</v>
      </c>
      <c r="B53" s="420" t="str">
        <f>'t1'!B53</f>
        <v>016640</v>
      </c>
      <c r="C53" s="574">
        <f>('t1'!L53+'t1'!M53)</f>
        <v>0</v>
      </c>
      <c r="D53" s="453">
        <f>'t5'!M53+'t5'!N53</f>
        <v>0</v>
      </c>
      <c r="E53" s="453">
        <f>'t4'!BP53</f>
        <v>0</v>
      </c>
      <c r="F53" s="578">
        <f>'t12'!C53</f>
        <v>0</v>
      </c>
      <c r="G53" s="482" t="str">
        <f t="shared" si="0"/>
        <v>OK</v>
      </c>
    </row>
    <row r="54" spans="1:7" ht="12.75">
      <c r="A54" s="168" t="str">
        <f>'t1'!A54</f>
        <v>INS. SC. ELEMENTARE E EQUIP. TEMPO DETERM. NON ANNUALE</v>
      </c>
      <c r="B54" s="420" t="str">
        <f>'t1'!B54</f>
        <v>014153</v>
      </c>
      <c r="C54" s="574">
        <f>('t1'!L54+'t1'!M54)</f>
        <v>0</v>
      </c>
      <c r="D54" s="453">
        <f>'t5'!M54+'t5'!N54</f>
        <v>0</v>
      </c>
      <c r="E54" s="453">
        <f>'t4'!BP54</f>
        <v>0</v>
      </c>
      <c r="F54" s="578">
        <f>'t12'!C54</f>
        <v>0</v>
      </c>
      <c r="G54" s="482" t="str">
        <f t="shared" si="0"/>
        <v>OK</v>
      </c>
    </row>
    <row r="55" spans="1:7" ht="12.75">
      <c r="A55" s="168" t="str">
        <f>'t1'!A55</f>
        <v>DOC. DIPL. SOST SCUOLA ELEM. T. DETER. NON ANNUALE</v>
      </c>
      <c r="B55" s="420" t="str">
        <f>'t1'!B55</f>
        <v>014636</v>
      </c>
      <c r="C55" s="574">
        <f>('t1'!L55+'t1'!M55)</f>
        <v>0</v>
      </c>
      <c r="D55" s="453">
        <f>'t5'!M55+'t5'!N55</f>
        <v>0</v>
      </c>
      <c r="E55" s="453">
        <f>'t4'!BP55</f>
        <v>0</v>
      </c>
      <c r="F55" s="578">
        <f>'t12'!C55</f>
        <v>0</v>
      </c>
      <c r="G55" s="482" t="str">
        <f t="shared" si="0"/>
        <v>OK</v>
      </c>
    </row>
    <row r="56" spans="1:7" ht="12.75">
      <c r="A56" s="168" t="str">
        <f>'t1'!A56</f>
        <v>INS. SCUOLA MATERNA TEMPO DETERM. NON ANNUALE</v>
      </c>
      <c r="B56" s="420" t="str">
        <f>'t1'!B56</f>
        <v>014157</v>
      </c>
      <c r="C56" s="574">
        <f>('t1'!L56+'t1'!M56)</f>
        <v>0</v>
      </c>
      <c r="D56" s="453">
        <f>'t5'!M56+'t5'!N56</f>
        <v>0</v>
      </c>
      <c r="E56" s="453">
        <f>'t4'!BP56</f>
        <v>0</v>
      </c>
      <c r="F56" s="578">
        <f>'t12'!C56</f>
        <v>0</v>
      </c>
      <c r="G56" s="482" t="str">
        <f t="shared" si="0"/>
        <v>OK</v>
      </c>
    </row>
    <row r="57" spans="1:7" ht="12.75">
      <c r="A57" s="168" t="str">
        <f>'t1'!A57</f>
        <v>DOC.DIPL.SOST.SC. MATERNA T.DET. NON ANNUALE</v>
      </c>
      <c r="B57" s="420" t="str">
        <f>'t1'!B57</f>
        <v>014644</v>
      </c>
      <c r="C57" s="574">
        <f>('t1'!L57+'t1'!M57)</f>
        <v>0</v>
      </c>
      <c r="D57" s="453">
        <f>'t5'!M57+'t5'!N57</f>
        <v>0</v>
      </c>
      <c r="E57" s="453">
        <f>'t4'!BP57</f>
        <v>0</v>
      </c>
      <c r="F57" s="578">
        <f>'t12'!C57</f>
        <v>0</v>
      </c>
      <c r="G57" s="482" t="str">
        <f t="shared" si="0"/>
        <v>OK</v>
      </c>
    </row>
    <row r="58" spans="1:7" ht="12.75">
      <c r="A58" s="168" t="str">
        <f>'t1'!A58</f>
        <v>INS. DIPL. ISTIT. II GRADO TEMPO DETERM. NON ANNUALE</v>
      </c>
      <c r="B58" s="420" t="str">
        <f>'t1'!B58</f>
        <v>014145</v>
      </c>
      <c r="C58" s="574">
        <f>('t1'!L58+'t1'!M58)</f>
        <v>0</v>
      </c>
      <c r="D58" s="453">
        <f>'t5'!M58+'t5'!N58</f>
        <v>0</v>
      </c>
      <c r="E58" s="453">
        <f>'t4'!BP58</f>
        <v>0</v>
      </c>
      <c r="F58" s="578">
        <f>'t12'!C58</f>
        <v>0</v>
      </c>
      <c r="G58" s="482" t="str">
        <f t="shared" si="0"/>
        <v>OK</v>
      </c>
    </row>
    <row r="59" spans="1:7" ht="12.75">
      <c r="A59" s="168" t="str">
        <f>'t1'!A59</f>
        <v>DOC. DIPL. SOST.IST. SEC. II GRADO T. DET. NON ANNUALE</v>
      </c>
      <c r="B59" s="420" t="str">
        <f>'t1'!B59</f>
        <v>014658</v>
      </c>
      <c r="C59" s="574">
        <f>('t1'!L59+'t1'!M59)</f>
        <v>0</v>
      </c>
      <c r="D59" s="453">
        <f>'t5'!M59+'t5'!N59</f>
        <v>0</v>
      </c>
      <c r="E59" s="453">
        <f>'t4'!BP59</f>
        <v>0</v>
      </c>
      <c r="F59" s="578">
        <f>'t12'!C59</f>
        <v>0</v>
      </c>
      <c r="G59" s="482" t="str">
        <f t="shared" si="0"/>
        <v>OK</v>
      </c>
    </row>
    <row r="60" spans="1:7" ht="12.75">
      <c r="A60" s="168" t="str">
        <f>'t1'!A60</f>
        <v>PERS. EDUCAT. T. DET. NON ANNUALE</v>
      </c>
      <c r="B60" s="420" t="str">
        <f>'t1'!B60</f>
        <v>014648</v>
      </c>
      <c r="C60" s="574">
        <f>('t1'!L60+'t1'!M60)</f>
        <v>0</v>
      </c>
      <c r="D60" s="453">
        <f>'t5'!M60+'t5'!N60</f>
        <v>0</v>
      </c>
      <c r="E60" s="453">
        <f>'t4'!BP60</f>
        <v>0</v>
      </c>
      <c r="F60" s="578">
        <f>'t12'!C60</f>
        <v>0</v>
      </c>
      <c r="G60" s="482" t="str">
        <f t="shared" si="0"/>
        <v>OK</v>
      </c>
    </row>
    <row r="61" spans="1:7" ht="12.75">
      <c r="A61" s="168" t="str">
        <f>'t1'!A61</f>
        <v>DOC.RELIG. SCUOLA SECOND. T. D.CON CONTR. TERMINE ATT. DID.</v>
      </c>
      <c r="B61" s="420" t="str">
        <f>'t1'!B61</f>
        <v>016804</v>
      </c>
      <c r="C61" s="574">
        <f>('t1'!L61+'t1'!M61)</f>
        <v>0</v>
      </c>
      <c r="D61" s="453">
        <f>'t5'!M61+'t5'!N61</f>
        <v>0</v>
      </c>
      <c r="E61" s="453">
        <f>'t4'!BP61</f>
        <v>0</v>
      </c>
      <c r="F61" s="578">
        <f>'t12'!C61</f>
        <v>0</v>
      </c>
      <c r="G61" s="482" t="str">
        <f t="shared" si="0"/>
        <v>OK</v>
      </c>
    </row>
    <row r="62" spans="1:7" ht="12.75">
      <c r="A62" s="168" t="str">
        <f>'t1'!A62</f>
        <v>DOC.RELIG. SCUOLA EL. MAT. T. D. CONTR. TERMINE ATT. DID. </v>
      </c>
      <c r="B62" s="420" t="str">
        <f>'t1'!B62</f>
        <v>014805</v>
      </c>
      <c r="C62" s="574">
        <f>('t1'!L62+'t1'!M62)</f>
        <v>0</v>
      </c>
      <c r="D62" s="453">
        <f>'t5'!M62+'t5'!N62</f>
        <v>0</v>
      </c>
      <c r="E62" s="453">
        <f>'t4'!BP62</f>
        <v>0</v>
      </c>
      <c r="F62" s="578">
        <f>'t12'!C62</f>
        <v>0</v>
      </c>
      <c r="G62" s="482" t="str">
        <f t="shared" si="0"/>
        <v>OK</v>
      </c>
    </row>
    <row r="63" spans="1:7" ht="12.75">
      <c r="A63" s="168" t="str">
        <f>'t1'!A63</f>
        <v>DIR. SERV, GEN. ED AMM. TEMPO DETER. NON ANNUALE</v>
      </c>
      <c r="B63" s="420" t="str">
        <f>'t1'!B63</f>
        <v>013710</v>
      </c>
      <c r="C63" s="574">
        <f>('t1'!L63+'t1'!M63)</f>
        <v>0</v>
      </c>
      <c r="D63" s="453">
        <f>'t5'!M63+'t5'!N63</f>
        <v>0</v>
      </c>
      <c r="E63" s="453">
        <f>'t4'!BP63</f>
        <v>0</v>
      </c>
      <c r="F63" s="578">
        <f>'t12'!C63</f>
        <v>0</v>
      </c>
      <c r="G63" s="482" t="str">
        <f t="shared" si="0"/>
        <v>OK</v>
      </c>
    </row>
    <row r="64" spans="1:7" ht="12.75">
      <c r="A64" s="168" t="str">
        <f>'t1'!A64</f>
        <v>COORDINATORE AMMINISTRATIVO TEMPO DET. NON ANNUALE</v>
      </c>
      <c r="B64" s="420" t="str">
        <f>'t1'!B64</f>
        <v>013651</v>
      </c>
      <c r="C64" s="574">
        <f>('t1'!L64+'t1'!M64)</f>
        <v>0</v>
      </c>
      <c r="D64" s="453">
        <f>'t5'!M64+'t5'!N64</f>
        <v>0</v>
      </c>
      <c r="E64" s="453">
        <f>'t4'!BP64</f>
        <v>0</v>
      </c>
      <c r="F64" s="578">
        <f>'t12'!C64</f>
        <v>0</v>
      </c>
      <c r="G64" s="482" t="str">
        <f t="shared" si="0"/>
        <v>OK</v>
      </c>
    </row>
    <row r="65" spans="1:7" ht="12.75">
      <c r="A65" s="168" t="str">
        <f>'t1'!A65</f>
        <v>COORDINATORE TECNICO TEMPO DET. NON ANNUALE</v>
      </c>
      <c r="B65" s="420" t="str">
        <f>'t1'!B65</f>
        <v>013654</v>
      </c>
      <c r="C65" s="574">
        <f>('t1'!L65+'t1'!M65)</f>
        <v>0</v>
      </c>
      <c r="D65" s="453">
        <f>'t5'!M65+'t5'!N65</f>
        <v>0</v>
      </c>
      <c r="E65" s="453">
        <f>'t4'!BP65</f>
        <v>0</v>
      </c>
      <c r="F65" s="578">
        <f>'t12'!C65</f>
        <v>0</v>
      </c>
      <c r="G65" s="482" t="str">
        <f t="shared" si="0"/>
        <v>OK</v>
      </c>
    </row>
    <row r="66" spans="1:7" ht="12.75">
      <c r="A66" s="168" t="str">
        <f>'t1'!A66</f>
        <v>ASSIST.AMM.VO TEMPO DET. NON ANNUALE</v>
      </c>
      <c r="B66" s="420" t="str">
        <f>'t1'!B66</f>
        <v>012613</v>
      </c>
      <c r="C66" s="574">
        <f>('t1'!L66+'t1'!M66)</f>
        <v>0</v>
      </c>
      <c r="D66" s="453">
        <f>'t5'!M66+'t5'!N66</f>
        <v>0</v>
      </c>
      <c r="E66" s="453">
        <f>'t4'!BP66</f>
        <v>0</v>
      </c>
      <c r="F66" s="578">
        <f>'t12'!C66</f>
        <v>0</v>
      </c>
      <c r="G66" s="482" t="str">
        <f t="shared" si="0"/>
        <v>OK</v>
      </c>
    </row>
    <row r="67" spans="1:7" ht="12.75">
      <c r="A67" s="168" t="str">
        <f>'t1'!A67</f>
        <v>ASSIST.TECN. T. DETERM. NON ANNUALE</v>
      </c>
      <c r="B67" s="420" t="str">
        <f>'t1'!B67</f>
        <v>012615</v>
      </c>
      <c r="C67" s="574">
        <f>('t1'!L67+'t1'!M67)</f>
        <v>0</v>
      </c>
      <c r="D67" s="453">
        <f>'t5'!M67+'t5'!N67</f>
        <v>0</v>
      </c>
      <c r="E67" s="453">
        <f>'t4'!BP67</f>
        <v>0</v>
      </c>
      <c r="F67" s="578">
        <f>'t12'!C67</f>
        <v>0</v>
      </c>
      <c r="G67" s="482" t="str">
        <f t="shared" si="0"/>
        <v>OK</v>
      </c>
    </row>
    <row r="68" spans="1:7" ht="12.75">
      <c r="A68" s="168" t="str">
        <f>'t1'!A68</f>
        <v>CUOCO/INFERMIERE/GUARDAROBIERE T.DETER.NON ANNUALE</v>
      </c>
      <c r="B68" s="420" t="str">
        <f>'t1'!B68</f>
        <v>012621</v>
      </c>
      <c r="C68" s="574">
        <f>('t1'!L68+'t1'!M68)</f>
        <v>0</v>
      </c>
      <c r="D68" s="453">
        <f>'t5'!M68+'t5'!N68</f>
        <v>0</v>
      </c>
      <c r="E68" s="453">
        <f>'t4'!BP68</f>
        <v>0</v>
      </c>
      <c r="F68" s="578">
        <f>'t12'!C68</f>
        <v>0</v>
      </c>
      <c r="G68" s="482" t="str">
        <f t="shared" si="0"/>
        <v>OK</v>
      </c>
    </row>
    <row r="69" spans="1:7" ht="12.75">
      <c r="A69" s="168" t="str">
        <f>'t1'!A69</f>
        <v>COLLABORATORE SCOLASTICO DEI SERVIZI/ADDETTO  AZ.AGRARIE A TEMPO DETERM. NON ANNUALE</v>
      </c>
      <c r="B69" s="420" t="str">
        <f>'t1'!B69</f>
        <v>098712</v>
      </c>
      <c r="C69" s="574">
        <f>('t1'!L69+'t1'!M69)</f>
        <v>0</v>
      </c>
      <c r="D69" s="453">
        <f>'t5'!M69+'t5'!N69</f>
        <v>0</v>
      </c>
      <c r="E69" s="453">
        <f>'t4'!BP69</f>
        <v>0</v>
      </c>
      <c r="F69" s="578">
        <f>'t12'!C69</f>
        <v>0</v>
      </c>
      <c r="G69" s="482" t="str">
        <f t="shared" si="0"/>
        <v>OK</v>
      </c>
    </row>
    <row r="70" spans="1:7" ht="12.75">
      <c r="A70" s="168" t="str">
        <f>'t1'!A70</f>
        <v>COLLAB. SCOLAST. T. DETER. NON ANNUALE</v>
      </c>
      <c r="B70" s="420" t="str">
        <f>'t1'!B70</f>
        <v>011617</v>
      </c>
      <c r="C70" s="574">
        <f>('t1'!L70+'t1'!M70)</f>
        <v>0</v>
      </c>
      <c r="D70" s="453">
        <f>'t5'!M70+'t5'!N70</f>
        <v>0</v>
      </c>
      <c r="E70" s="453">
        <f>'t4'!BP70</f>
        <v>0</v>
      </c>
      <c r="F70" s="578">
        <f>'t12'!C70</f>
        <v>0</v>
      </c>
      <c r="G70" s="482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portrait" paperSize="9" scale="72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70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78" sqref="E78"/>
    </sheetView>
  </sheetViews>
  <sheetFormatPr defaultColWidth="9.33203125" defaultRowHeight="10.5"/>
  <cols>
    <col min="1" max="1" width="52.5" style="5" customWidth="1"/>
    <col min="2" max="2" width="11.33203125" style="7" customWidth="1"/>
    <col min="3" max="3" width="17.83203125" style="7" customWidth="1"/>
    <col min="4" max="4" width="28.16015625" style="480" customWidth="1"/>
    <col min="5" max="5" width="15.83203125" style="7" customWidth="1"/>
    <col min="6" max="6" width="9.33203125" style="136" customWidth="1"/>
  </cols>
  <sheetData>
    <row r="1" spans="1:9" s="5" customFormat="1" ht="43.5" customHeight="1">
      <c r="A1" s="754" t="str">
        <f>'t1'!A1</f>
        <v>SCUOLA</v>
      </c>
      <c r="B1" s="754"/>
      <c r="C1" s="754"/>
      <c r="D1" s="754"/>
      <c r="E1" s="754"/>
      <c r="G1" s="3"/>
      <c r="I1"/>
    </row>
    <row r="2" spans="3:9" s="5" customFormat="1" ht="12.75" customHeight="1">
      <c r="C2" s="800"/>
      <c r="D2" s="800"/>
      <c r="E2" s="800"/>
      <c r="F2" s="417"/>
      <c r="G2" s="3"/>
      <c r="I2"/>
    </row>
    <row r="3" spans="1:5" s="5" customFormat="1" ht="21" customHeight="1">
      <c r="A3" s="244" t="s">
        <v>227</v>
      </c>
      <c r="B3" s="7"/>
      <c r="D3" s="481"/>
      <c r="E3" s="7"/>
    </row>
    <row r="4" spans="1:5" ht="81.75" customHeight="1">
      <c r="A4" s="229" t="s">
        <v>193</v>
      </c>
      <c r="B4" s="231" t="s">
        <v>151</v>
      </c>
      <c r="C4" s="230" t="s">
        <v>290</v>
      </c>
      <c r="D4" s="576" t="s">
        <v>299</v>
      </c>
      <c r="E4" s="230" t="s">
        <v>300</v>
      </c>
    </row>
    <row r="5" spans="1:6" s="248" customFormat="1" ht="10.5">
      <c r="A5" s="228"/>
      <c r="B5" s="242"/>
      <c r="C5" s="246" t="s">
        <v>153</v>
      </c>
      <c r="D5" s="577" t="s">
        <v>154</v>
      </c>
      <c r="E5" s="246"/>
      <c r="F5" s="247"/>
    </row>
    <row r="6" spans="1:5" ht="12.75">
      <c r="A6" s="168" t="str">
        <f>'t1'!A6</f>
        <v>DIRIGENTE SCOLASTICO</v>
      </c>
      <c r="B6" s="420" t="str">
        <f>'t1'!B6</f>
        <v>0D0158</v>
      </c>
      <c r="C6" s="453">
        <f>'t13'!O6</f>
        <v>0</v>
      </c>
      <c r="D6" s="578">
        <f>('t3'!G6+'t3'!H6+'t3'!I6+'t3'!J6)+('t12'!C6/12)</f>
        <v>0</v>
      </c>
      <c r="E6" s="482" t="str">
        <f>IF(OR((NOT(C6)),(AND(C6&gt;=0,D6&gt;0))),"OK","ERRORE")</f>
        <v>OK</v>
      </c>
    </row>
    <row r="7" spans="1:5" ht="12.75">
      <c r="A7" s="168" t="str">
        <f>'t1'!A7</f>
        <v>EX PRESIDI/RUOLO AD ESAURIMENTO</v>
      </c>
      <c r="B7" s="420" t="str">
        <f>'t1'!B7</f>
        <v>0D0E58</v>
      </c>
      <c r="C7" s="453">
        <f>'t13'!O7</f>
        <v>0</v>
      </c>
      <c r="D7" s="578">
        <f>('t3'!G7+'t3'!H7+'t3'!I7+'t3'!J7)+('t12'!C7/12)</f>
        <v>0</v>
      </c>
      <c r="E7" s="482" t="str">
        <f aca="true" t="shared" si="0" ref="E7:E70">IF(OR((NOT(C7)),(AND(C7&gt;=0,D7&gt;0))),"OK","ERRORE")</f>
        <v>OK</v>
      </c>
    </row>
    <row r="8" spans="1:5" ht="12.75">
      <c r="A8" s="168" t="str">
        <f>'t1'!A8</f>
        <v>DOC. LAUR. IST. SEC. II GRADO</v>
      </c>
      <c r="B8" s="420" t="str">
        <f>'t1'!B8</f>
        <v>016132</v>
      </c>
      <c r="C8" s="453">
        <f>'t13'!O8</f>
        <v>0</v>
      </c>
      <c r="D8" s="578">
        <f>('t3'!G8+'t3'!H8+'t3'!I8+'t3'!J8)+('t12'!C8/12)</f>
        <v>0</v>
      </c>
      <c r="E8" s="482" t="str">
        <f t="shared" si="0"/>
        <v>OK</v>
      </c>
    </row>
    <row r="9" spans="1:5" ht="12.75">
      <c r="A9" s="168" t="str">
        <f>'t1'!A9</f>
        <v>DOC. LAUR. SOST. IST.SEC. II GRADO</v>
      </c>
      <c r="B9" s="420" t="str">
        <f>'t1'!B9</f>
        <v>016630</v>
      </c>
      <c r="C9" s="453">
        <f>'t13'!O9</f>
        <v>0</v>
      </c>
      <c r="D9" s="578">
        <f>('t3'!G9+'t3'!H9+'t3'!I9+'t3'!J9)+('t12'!C9/12)</f>
        <v>0</v>
      </c>
      <c r="E9" s="482" t="str">
        <f t="shared" si="0"/>
        <v>OK</v>
      </c>
    </row>
    <row r="10" spans="1:5" ht="12.75">
      <c r="A10" s="168" t="str">
        <f>'t1'!A10</f>
        <v>DOC. SCUOLA MEDIA ED EQUIP.</v>
      </c>
      <c r="B10" s="420" t="str">
        <f>'t1'!B10</f>
        <v>016135</v>
      </c>
      <c r="C10" s="453">
        <f>'t13'!O10</f>
        <v>0</v>
      </c>
      <c r="D10" s="578">
        <f>('t3'!G10+'t3'!H10+'t3'!I10+'t3'!J10)+('t12'!C10/12)</f>
        <v>0</v>
      </c>
      <c r="E10" s="482" t="str">
        <f t="shared" si="0"/>
        <v>OK</v>
      </c>
    </row>
    <row r="11" spans="1:5" ht="12.75">
      <c r="A11" s="168" t="str">
        <f>'t1'!A11</f>
        <v>DOC. LAUR. SOST. SCUOLA MEDIA</v>
      </c>
      <c r="B11" s="420" t="str">
        <f>'t1'!B11</f>
        <v>016638</v>
      </c>
      <c r="C11" s="453">
        <f>'t13'!O11</f>
        <v>0</v>
      </c>
      <c r="D11" s="578">
        <f>('t3'!G11+'t3'!H11+'t3'!I11+'t3'!J11)+('t12'!C11/12)</f>
        <v>0</v>
      </c>
      <c r="E11" s="482" t="str">
        <f t="shared" si="0"/>
        <v>OK</v>
      </c>
    </row>
    <row r="12" spans="1:5" ht="12.75">
      <c r="A12" s="168" t="str">
        <f>'t1'!A12</f>
        <v>INS. SC. ELEMENTARE ED EQUIP.</v>
      </c>
      <c r="B12" s="420" t="str">
        <f>'t1'!B12</f>
        <v>014154</v>
      </c>
      <c r="C12" s="453">
        <f>'t13'!O12</f>
        <v>0</v>
      </c>
      <c r="D12" s="578">
        <f>('t3'!G12+'t3'!H12+'t3'!I12+'t3'!J12)+('t12'!C12/12)</f>
        <v>0</v>
      </c>
      <c r="E12" s="482" t="str">
        <f t="shared" si="0"/>
        <v>OK</v>
      </c>
    </row>
    <row r="13" spans="1:5" ht="12.75">
      <c r="A13" s="168" t="str">
        <f>'t1'!A13</f>
        <v>DOC. DIPL. SOST. SCUOLA ELEMENTARE</v>
      </c>
      <c r="B13" s="420" t="str">
        <f>'t1'!B13</f>
        <v>014634</v>
      </c>
      <c r="C13" s="453">
        <f>'t13'!O13</f>
        <v>0</v>
      </c>
      <c r="D13" s="578">
        <f>('t3'!G13+'t3'!H13+'t3'!I13+'t3'!J13)+('t12'!C13/12)</f>
        <v>0</v>
      </c>
      <c r="E13" s="482" t="str">
        <f t="shared" si="0"/>
        <v>OK</v>
      </c>
    </row>
    <row r="14" spans="1:5" ht="12.75">
      <c r="A14" s="168" t="str">
        <f>'t1'!A14</f>
        <v>INS. SCUOLA MATERNA</v>
      </c>
      <c r="B14" s="420" t="str">
        <f>'t1'!B14</f>
        <v>014155</v>
      </c>
      <c r="C14" s="453">
        <f>'t13'!O14</f>
        <v>0</v>
      </c>
      <c r="D14" s="578">
        <f>('t3'!G14+'t3'!H14+'t3'!I14+'t3'!J14)+('t12'!C14/12)</f>
        <v>0</v>
      </c>
      <c r="E14" s="482" t="str">
        <f t="shared" si="0"/>
        <v>OK</v>
      </c>
    </row>
    <row r="15" spans="1:5" ht="12.75">
      <c r="A15" s="168" t="str">
        <f>'t1'!A15</f>
        <v>DOC. DIPL. SOST. SCUOLA MATERNA</v>
      </c>
      <c r="B15" s="420" t="str">
        <f>'t1'!B15</f>
        <v>014714</v>
      </c>
      <c r="C15" s="453">
        <f>'t13'!O15</f>
        <v>0</v>
      </c>
      <c r="D15" s="578">
        <f>('t3'!G15+'t3'!H15+'t3'!I15+'t3'!J15)+('t12'!C15/12)</f>
        <v>0</v>
      </c>
      <c r="E15" s="482" t="str">
        <f t="shared" si="0"/>
        <v>OK</v>
      </c>
    </row>
    <row r="16" spans="1:5" ht="12.75">
      <c r="A16" s="168" t="str">
        <f>'t1'!A16</f>
        <v>INS. DIPL. ISTIT. II GRADO</v>
      </c>
      <c r="B16" s="420" t="str">
        <f>'t1'!B16</f>
        <v>014143</v>
      </c>
      <c r="C16" s="453">
        <f>'t13'!O16</f>
        <v>0</v>
      </c>
      <c r="D16" s="578">
        <f>('t3'!G16+'t3'!H16+'t3'!I16+'t3'!J16)+('t12'!C16/12)</f>
        <v>0</v>
      </c>
      <c r="E16" s="482" t="str">
        <f t="shared" si="0"/>
        <v>OK</v>
      </c>
    </row>
    <row r="17" spans="1:5" ht="12.75">
      <c r="A17" s="168" t="str">
        <f>'t1'!A17</f>
        <v>DOC. DIPL. SOST. IST. SEC. II GRADO</v>
      </c>
      <c r="B17" s="420" t="str">
        <f>'t1'!B17</f>
        <v>014656</v>
      </c>
      <c r="C17" s="453">
        <f>'t13'!O17</f>
        <v>0</v>
      </c>
      <c r="D17" s="578">
        <f>('t3'!G17+'t3'!H17+'t3'!I17+'t3'!J17)+('t12'!C17/12)</f>
        <v>0</v>
      </c>
      <c r="E17" s="482" t="str">
        <f t="shared" si="0"/>
        <v>OK</v>
      </c>
    </row>
    <row r="18" spans="1:5" ht="12.75">
      <c r="A18" s="168" t="str">
        <f>'t1'!A18</f>
        <v>PERSONALE EDUCATIVO</v>
      </c>
      <c r="B18" s="420" t="str">
        <f>'t1'!B18</f>
        <v>014646</v>
      </c>
      <c r="C18" s="453">
        <f>'t13'!O18</f>
        <v>0</v>
      </c>
      <c r="D18" s="578">
        <f>('t3'!G18+'t3'!H18+'t3'!I18+'t3'!J18)+('t12'!C18/12)</f>
        <v>0</v>
      </c>
      <c r="E18" s="482" t="str">
        <f t="shared" si="0"/>
        <v>OK</v>
      </c>
    </row>
    <row r="19" spans="1:5" ht="12.75">
      <c r="A19" s="168" t="str">
        <f>'t1'!A19</f>
        <v>DIR. SERV. GEN. ED AMM.</v>
      </c>
      <c r="B19" s="420" t="str">
        <f>'t1'!B19</f>
        <v>013159</v>
      </c>
      <c r="C19" s="453">
        <f>'t13'!O19</f>
        <v>0</v>
      </c>
      <c r="D19" s="578">
        <f>('t3'!G19+'t3'!H19+'t3'!I19+'t3'!J19)+('t12'!C19/12)</f>
        <v>0</v>
      </c>
      <c r="E19" s="482" t="str">
        <f t="shared" si="0"/>
        <v>OK</v>
      </c>
    </row>
    <row r="20" spans="1:5" ht="12.75">
      <c r="A20" s="168" t="str">
        <f>'t1'!A20</f>
        <v>COORDINATORE AMMINISTRATIVO</v>
      </c>
      <c r="B20" s="420" t="str">
        <f>'t1'!B20</f>
        <v>013498</v>
      </c>
      <c r="C20" s="453">
        <f>'t13'!O20</f>
        <v>0</v>
      </c>
      <c r="D20" s="578">
        <f>('t3'!G20+'t3'!H20+'t3'!I20+'t3'!J20)+('t12'!C20/12)</f>
        <v>0</v>
      </c>
      <c r="E20" s="482" t="str">
        <f t="shared" si="0"/>
        <v>OK</v>
      </c>
    </row>
    <row r="21" spans="1:5" ht="12.75">
      <c r="A21" s="168" t="str">
        <f>'t1'!A21</f>
        <v>COORDINATORE TECNICO</v>
      </c>
      <c r="B21" s="420" t="str">
        <f>'t1'!B21</f>
        <v>013499</v>
      </c>
      <c r="C21" s="453">
        <f>'t13'!O21</f>
        <v>0</v>
      </c>
      <c r="D21" s="578">
        <f>('t3'!G21+'t3'!H21+'t3'!I21+'t3'!J21)+('t12'!C21/12)</f>
        <v>0</v>
      </c>
      <c r="E21" s="482" t="str">
        <f t="shared" si="0"/>
        <v>OK</v>
      </c>
    </row>
    <row r="22" spans="1:5" ht="12.75">
      <c r="A22" s="168" t="str">
        <f>'t1'!A22</f>
        <v>ASSISTENTE AMMINISTRATIVO</v>
      </c>
      <c r="B22" s="420" t="str">
        <f>'t1'!B22</f>
        <v>012117</v>
      </c>
      <c r="C22" s="453">
        <f>'t13'!O22</f>
        <v>0</v>
      </c>
      <c r="D22" s="578">
        <f>('t3'!G22+'t3'!H22+'t3'!I22+'t3'!J22)+('t12'!C22/12)</f>
        <v>0</v>
      </c>
      <c r="E22" s="482" t="str">
        <f t="shared" si="0"/>
        <v>OK</v>
      </c>
    </row>
    <row r="23" spans="1:5" ht="12.75">
      <c r="A23" s="168" t="str">
        <f>'t1'!A23</f>
        <v>ASSISTENTE TECNICO</v>
      </c>
      <c r="B23" s="420" t="str">
        <f>'t1'!B23</f>
        <v>012119</v>
      </c>
      <c r="C23" s="453">
        <f>'t13'!O23</f>
        <v>0</v>
      </c>
      <c r="D23" s="578">
        <f>('t3'!G23+'t3'!H23+'t3'!I23+'t3'!J23)+('t12'!C23/12)</f>
        <v>0</v>
      </c>
      <c r="E23" s="482" t="str">
        <f t="shared" si="0"/>
        <v>OK</v>
      </c>
    </row>
    <row r="24" spans="1:5" ht="12.75">
      <c r="A24" s="168" t="str">
        <f>'t1'!A24</f>
        <v>CUOCO/INFERMIERE/GUARDAROBIERE</v>
      </c>
      <c r="B24" s="420" t="str">
        <f>'t1'!B24</f>
        <v>012125</v>
      </c>
      <c r="C24" s="453">
        <f>'t13'!O24</f>
        <v>0</v>
      </c>
      <c r="D24" s="578">
        <f>('t3'!G24+'t3'!H24+'t3'!I24+'t3'!J24)+('t12'!C24/12)</f>
        <v>0</v>
      </c>
      <c r="E24" s="482" t="str">
        <f t="shared" si="0"/>
        <v>OK</v>
      </c>
    </row>
    <row r="25" spans="1:5" ht="12.75">
      <c r="A25" s="168" t="str">
        <f>'t1'!A25</f>
        <v>COLLABORATORE SCOLASTICO DEI SERVIZI/ADDETTO ALLE AZIENDE AGRARIE</v>
      </c>
      <c r="B25" s="420" t="str">
        <f>'t1'!B25</f>
        <v>098701</v>
      </c>
      <c r="C25" s="453">
        <f>'t13'!O25</f>
        <v>0</v>
      </c>
      <c r="D25" s="578">
        <f>('t3'!G25+'t3'!H25+'t3'!I25+'t3'!J25)+('t12'!C25/12)</f>
        <v>0</v>
      </c>
      <c r="E25" s="482" t="str">
        <f t="shared" si="0"/>
        <v>OK</v>
      </c>
    </row>
    <row r="26" spans="1:5" ht="12.75">
      <c r="A26" s="168" t="str">
        <f>'t1'!A26</f>
        <v>COLLABORATORE SCOLASTICO</v>
      </c>
      <c r="B26" s="420" t="str">
        <f>'t1'!B26</f>
        <v>011121</v>
      </c>
      <c r="C26" s="453">
        <f>'t13'!O26</f>
        <v>0</v>
      </c>
      <c r="D26" s="578">
        <f>('t3'!G26+'t3'!H26+'t3'!I26+'t3'!J26)+('t12'!C26/12)</f>
        <v>0</v>
      </c>
      <c r="E26" s="482" t="str">
        <f t="shared" si="0"/>
        <v>OK</v>
      </c>
    </row>
    <row r="27" spans="1:5" ht="12.75">
      <c r="A27" s="168" t="str">
        <f>'t1'!A27</f>
        <v>DOC.RELIG. SCUOLA SECOND.</v>
      </c>
      <c r="B27" s="420" t="str">
        <f>'t1'!B27</f>
        <v>016139</v>
      </c>
      <c r="C27" s="453">
        <f>'t13'!O27</f>
        <v>0</v>
      </c>
      <c r="D27" s="578">
        <f>('t3'!G27+'t3'!H27+'t3'!I27+'t3'!J27)+('t12'!C27/12)</f>
        <v>0</v>
      </c>
      <c r="E27" s="482" t="str">
        <f t="shared" si="0"/>
        <v>OK</v>
      </c>
    </row>
    <row r="28" spans="1:5" ht="12.75">
      <c r="A28" s="168" t="str">
        <f>'t1'!A28</f>
        <v>DOC.RELIG. SCUOLA EL. MAT.</v>
      </c>
      <c r="B28" s="420" t="str">
        <f>'t1'!B28</f>
        <v>014138</v>
      </c>
      <c r="C28" s="453">
        <f>'t13'!O28</f>
        <v>0</v>
      </c>
      <c r="D28" s="578">
        <f>('t3'!G28+'t3'!H28+'t3'!I28+'t3'!J28)+('t12'!C28/12)</f>
        <v>0</v>
      </c>
      <c r="E28" s="482" t="str">
        <f t="shared" si="0"/>
        <v>OK</v>
      </c>
    </row>
    <row r="29" spans="1:5" ht="12.75">
      <c r="A29" s="168" t="str">
        <f>'t1'!A29</f>
        <v>DOC. LAUR. IST. SEC. II GRADO TEMPO DETERM. ANNUALE</v>
      </c>
      <c r="B29" s="420" t="str">
        <f>'t1'!B29</f>
        <v>016134</v>
      </c>
      <c r="C29" s="453">
        <f>'t13'!O29</f>
        <v>0</v>
      </c>
      <c r="D29" s="578">
        <f>('t3'!G29+'t3'!H29+'t3'!I29+'t3'!J29)+('t12'!C29/12)</f>
        <v>0</v>
      </c>
      <c r="E29" s="482" t="str">
        <f t="shared" si="0"/>
        <v>OK</v>
      </c>
    </row>
    <row r="30" spans="1:5" ht="12.75">
      <c r="A30" s="168" t="str">
        <f>'t1'!A30</f>
        <v>DOC. LAUR. SOST. IST.SEC. II GRADO T. DETER.ANNUALE</v>
      </c>
      <c r="B30" s="420" t="str">
        <f>'t1'!B30</f>
        <v>016631</v>
      </c>
      <c r="C30" s="453">
        <f>'t13'!O30</f>
        <v>0</v>
      </c>
      <c r="D30" s="578">
        <f>('t3'!G30+'t3'!H30+'t3'!I30+'t3'!J30)+('t12'!C30/12)</f>
        <v>0</v>
      </c>
      <c r="E30" s="482" t="str">
        <f t="shared" si="0"/>
        <v>OK</v>
      </c>
    </row>
    <row r="31" spans="1:5" ht="12.75">
      <c r="A31" s="168" t="str">
        <f>'t1'!A31</f>
        <v>DOC. SCUOLA MEDIA ED EQUIP. TEMPO DETERM. ANNUALE</v>
      </c>
      <c r="B31" s="420" t="str">
        <f>'t1'!B31</f>
        <v>016136</v>
      </c>
      <c r="C31" s="453">
        <f>'t13'!O31</f>
        <v>0</v>
      </c>
      <c r="D31" s="578">
        <f>('t3'!G31+'t3'!H31+'t3'!I31+'t3'!J31)+('t12'!C31/12)</f>
        <v>0</v>
      </c>
      <c r="E31" s="482" t="str">
        <f t="shared" si="0"/>
        <v>OK</v>
      </c>
    </row>
    <row r="32" spans="1:5" ht="12.75">
      <c r="A32" s="168" t="str">
        <f>'t1'!A32</f>
        <v>DOC. LAUR. SOST. SCUOLA MEDIA T.DETER. ANNUALE</v>
      </c>
      <c r="B32" s="420" t="str">
        <f>'t1'!B32</f>
        <v>016639</v>
      </c>
      <c r="C32" s="453">
        <f>'t13'!O32</f>
        <v>0</v>
      </c>
      <c r="D32" s="578">
        <f>('t3'!G32+'t3'!H32+'t3'!I32+'t3'!J32)+('t12'!C32/12)</f>
        <v>0</v>
      </c>
      <c r="E32" s="482" t="str">
        <f t="shared" si="0"/>
        <v>OK</v>
      </c>
    </row>
    <row r="33" spans="1:5" ht="12.75">
      <c r="A33" s="168" t="str">
        <f>'t1'!A33</f>
        <v>INS. SC. ELEMENTARE E EQUIP. TEMPO DETERM. ANNUALE</v>
      </c>
      <c r="B33" s="420" t="str">
        <f>'t1'!B33</f>
        <v>014152</v>
      </c>
      <c r="C33" s="453">
        <f>'t13'!O33</f>
        <v>0</v>
      </c>
      <c r="D33" s="578">
        <f>('t3'!G33+'t3'!H33+'t3'!I33+'t3'!J33)+('t12'!C33/12)</f>
        <v>0</v>
      </c>
      <c r="E33" s="482" t="str">
        <f t="shared" si="0"/>
        <v>OK</v>
      </c>
    </row>
    <row r="34" spans="1:5" ht="12.75">
      <c r="A34" s="168" t="str">
        <f>'t1'!A34</f>
        <v>DOC. DIPL. SOST. SCUOLA ELEM. T. DETER. ANNUALE</v>
      </c>
      <c r="B34" s="420" t="str">
        <f>'t1'!B34</f>
        <v>014635</v>
      </c>
      <c r="C34" s="453">
        <f>'t13'!O34</f>
        <v>0</v>
      </c>
      <c r="D34" s="578">
        <f>('t3'!G34+'t3'!H34+'t3'!I34+'t3'!J34)+('t12'!C34/12)</f>
        <v>0</v>
      </c>
      <c r="E34" s="482" t="str">
        <f t="shared" si="0"/>
        <v>OK</v>
      </c>
    </row>
    <row r="35" spans="1:5" ht="12.75">
      <c r="A35" s="168" t="str">
        <f>'t1'!A35</f>
        <v>INS. SCUOLA MATERNA TEMPO DETERM. ANNUALE</v>
      </c>
      <c r="B35" s="420" t="str">
        <f>'t1'!B35</f>
        <v>014156</v>
      </c>
      <c r="C35" s="453">
        <f>'t13'!O35</f>
        <v>0</v>
      </c>
      <c r="D35" s="578">
        <f>('t3'!G35+'t3'!H35+'t3'!I35+'t3'!J35)+('t12'!C35/12)</f>
        <v>0</v>
      </c>
      <c r="E35" s="482" t="str">
        <f t="shared" si="0"/>
        <v>OK</v>
      </c>
    </row>
    <row r="36" spans="1:5" ht="12.75">
      <c r="A36" s="168" t="str">
        <f>'t1'!A36</f>
        <v>DOC. DIPL.SOST. SC. MATERNA T. DET. ANNUALE</v>
      </c>
      <c r="B36" s="420" t="str">
        <f>'t1'!B36</f>
        <v>014643</v>
      </c>
      <c r="C36" s="453">
        <f>'t13'!O36</f>
        <v>0</v>
      </c>
      <c r="D36" s="578">
        <f>('t3'!G36+'t3'!H36+'t3'!I36+'t3'!J36)+('t12'!C36/12)</f>
        <v>0</v>
      </c>
      <c r="E36" s="482" t="str">
        <f t="shared" si="0"/>
        <v>OK</v>
      </c>
    </row>
    <row r="37" spans="1:5" ht="12.75">
      <c r="A37" s="168" t="str">
        <f>'t1'!A37</f>
        <v>INS. DIPL. ISTIT. II GRADO TEMPO DETERM. ANNUALE</v>
      </c>
      <c r="B37" s="420" t="str">
        <f>'t1'!B37</f>
        <v>014144</v>
      </c>
      <c r="C37" s="453">
        <f>'t13'!O37</f>
        <v>0</v>
      </c>
      <c r="D37" s="578">
        <f>('t3'!G37+'t3'!H37+'t3'!I37+'t3'!J37)+('t12'!C37/12)</f>
        <v>0</v>
      </c>
      <c r="E37" s="482" t="str">
        <f t="shared" si="0"/>
        <v>OK</v>
      </c>
    </row>
    <row r="38" spans="1:5" ht="12.75">
      <c r="A38" s="168" t="str">
        <f>'t1'!A38</f>
        <v>DOC. DIPL. SOST.IST. SEC. II GRADO T. DET. ANNUALE</v>
      </c>
      <c r="B38" s="420" t="str">
        <f>'t1'!B38</f>
        <v>014657</v>
      </c>
      <c r="C38" s="453">
        <f>'t13'!O38</f>
        <v>0</v>
      </c>
      <c r="D38" s="578">
        <f>('t3'!G38+'t3'!H38+'t3'!I38+'t3'!J38)+('t12'!C38/12)</f>
        <v>0</v>
      </c>
      <c r="E38" s="482" t="str">
        <f t="shared" si="0"/>
        <v>OK</v>
      </c>
    </row>
    <row r="39" spans="1:5" ht="12.75">
      <c r="A39" s="168" t="str">
        <f>'t1'!A39</f>
        <v>PERS. EDUCAT. T. DET. ANNUALE</v>
      </c>
      <c r="B39" s="420" t="str">
        <f>'t1'!B39</f>
        <v>014647</v>
      </c>
      <c r="C39" s="453">
        <f>'t13'!O39</f>
        <v>0</v>
      </c>
      <c r="D39" s="578">
        <f>('t3'!G39+'t3'!H39+'t3'!I39+'t3'!J39)+('t12'!C39/12)</f>
        <v>0</v>
      </c>
      <c r="E39" s="482" t="str">
        <f t="shared" si="0"/>
        <v>OK</v>
      </c>
    </row>
    <row r="40" spans="1:5" ht="12.75">
      <c r="A40" s="168" t="str">
        <f>'t1'!A40</f>
        <v>DOC.RELIG. SCUOLA SECOND. T. D. CON CONTR. ANNUALE</v>
      </c>
      <c r="B40" s="420" t="str">
        <f>'t1'!B40</f>
        <v>016802</v>
      </c>
      <c r="C40" s="453">
        <f>'t13'!O40</f>
        <v>0</v>
      </c>
      <c r="D40" s="578">
        <f>('t3'!G40+'t3'!H40+'t3'!I40+'t3'!J40)+('t12'!C40/12)</f>
        <v>0</v>
      </c>
      <c r="E40" s="482" t="str">
        <f t="shared" si="0"/>
        <v>OK</v>
      </c>
    </row>
    <row r="41" spans="1:5" ht="12.75">
      <c r="A41" s="168" t="str">
        <f>'t1'!A41</f>
        <v>DOC.RELIG. SCUOLA EL. MAT. T.D. CON CONTR. ANNUA ANNUALE</v>
      </c>
      <c r="B41" s="420" t="str">
        <f>'t1'!B41</f>
        <v>014803</v>
      </c>
      <c r="C41" s="453">
        <f>'t13'!O41</f>
        <v>0</v>
      </c>
      <c r="D41" s="578">
        <f>('t3'!G41+'t3'!H41+'t3'!I41+'t3'!J41)+('t12'!C41/12)</f>
        <v>0</v>
      </c>
      <c r="E41" s="482" t="str">
        <f t="shared" si="0"/>
        <v>OK</v>
      </c>
    </row>
    <row r="42" spans="1:5" ht="12.75">
      <c r="A42" s="168" t="str">
        <f>'t1'!A42</f>
        <v>DIR. SERV. GEN. ED AMM.TEMPO DETER.</v>
      </c>
      <c r="B42" s="420" t="str">
        <f>'t1'!B42</f>
        <v>013160</v>
      </c>
      <c r="C42" s="453">
        <f>'t13'!O42</f>
        <v>0</v>
      </c>
      <c r="D42" s="578">
        <f>('t3'!G42+'t3'!H42+'t3'!I42+'t3'!J42)+('t12'!C42/12)</f>
        <v>0</v>
      </c>
      <c r="E42" s="482" t="str">
        <f t="shared" si="0"/>
        <v>OK</v>
      </c>
    </row>
    <row r="43" spans="1:5" ht="12.75">
      <c r="A43" s="168" t="str">
        <f>'t1'!A43</f>
        <v>COORDINATORE AMMINISTRATIVO TEMPO DET. ANNUALE</v>
      </c>
      <c r="B43" s="420" t="str">
        <f>'t1'!B43</f>
        <v>013650</v>
      </c>
      <c r="C43" s="453">
        <f>'t13'!O43</f>
        <v>0</v>
      </c>
      <c r="D43" s="578">
        <f>('t3'!G43+'t3'!H43+'t3'!I43+'t3'!J43)+('t12'!C43/12)</f>
        <v>0</v>
      </c>
      <c r="E43" s="482" t="str">
        <f t="shared" si="0"/>
        <v>OK</v>
      </c>
    </row>
    <row r="44" spans="1:5" ht="12.75">
      <c r="A44" s="168" t="str">
        <f>'t1'!A44</f>
        <v>COORDINATORE TECNICO TEMPO DET. ANNUALE</v>
      </c>
      <c r="B44" s="420" t="str">
        <f>'t1'!B44</f>
        <v>013653</v>
      </c>
      <c r="C44" s="453">
        <f>'t13'!O44</f>
        <v>0</v>
      </c>
      <c r="D44" s="578">
        <f>('t3'!G44+'t3'!H44+'t3'!I44+'t3'!J44)+('t12'!C44/12)</f>
        <v>0</v>
      </c>
      <c r="E44" s="482" t="str">
        <f t="shared" si="0"/>
        <v>OK</v>
      </c>
    </row>
    <row r="45" spans="1:5" ht="12.75">
      <c r="A45" s="168" t="str">
        <f>'t1'!A45</f>
        <v>ASSISTENTE AMM.VO TEMPO DET. ANNUALE</v>
      </c>
      <c r="B45" s="420" t="str">
        <f>'t1'!B45</f>
        <v>012118</v>
      </c>
      <c r="C45" s="453">
        <f>'t13'!O45</f>
        <v>0</v>
      </c>
      <c r="D45" s="578">
        <f>('t3'!G45+'t3'!H45+'t3'!I45+'t3'!J45)+('t12'!C45/12)</f>
        <v>0</v>
      </c>
      <c r="E45" s="482" t="str">
        <f t="shared" si="0"/>
        <v>OK</v>
      </c>
    </row>
    <row r="46" spans="1:5" ht="12.75">
      <c r="A46" s="168" t="str">
        <f>'t1'!A46</f>
        <v>ASSISTENTE TECN. TEMPO DET. ANNUALE</v>
      </c>
      <c r="B46" s="420" t="str">
        <f>'t1'!B46</f>
        <v>012120</v>
      </c>
      <c r="C46" s="453">
        <f>'t13'!O46</f>
        <v>0</v>
      </c>
      <c r="D46" s="578">
        <f>('t3'!G46+'t3'!H46+'t3'!I46+'t3'!J46)+('t12'!C46/12)</f>
        <v>0</v>
      </c>
      <c r="E46" s="482" t="str">
        <f t="shared" si="0"/>
        <v>OK</v>
      </c>
    </row>
    <row r="47" spans="1:5" ht="12.75">
      <c r="A47" s="168" t="str">
        <f>'t1'!A47</f>
        <v>CUOCO/INFERMIERE/GUARDAROBIERE TEMPO DETERM.ANNUALE</v>
      </c>
      <c r="B47" s="420" t="str">
        <f>'t1'!B47</f>
        <v>012126</v>
      </c>
      <c r="C47" s="453">
        <f>'t13'!O47</f>
        <v>0</v>
      </c>
      <c r="D47" s="578">
        <f>('t3'!G47+'t3'!H47+'t3'!I47+'t3'!J47)+('t12'!C47/12)</f>
        <v>0</v>
      </c>
      <c r="E47" s="482" t="str">
        <f t="shared" si="0"/>
        <v>OK</v>
      </c>
    </row>
    <row r="48" spans="1:5" ht="12.75">
      <c r="A48" s="168" t="str">
        <f>'t1'!A48</f>
        <v>COLLABORATORE SCOLASTICO DEI SERVIZI/ADDETTO AZ.AGRARIE TEMPO DET.ANNUALE</v>
      </c>
      <c r="B48" s="420" t="str">
        <f>'t1'!B48</f>
        <v>098708</v>
      </c>
      <c r="C48" s="453">
        <f>'t13'!O48</f>
        <v>0</v>
      </c>
      <c r="D48" s="578">
        <f>('t3'!G48+'t3'!H48+'t3'!I48+'t3'!J48)+('t12'!C48/12)</f>
        <v>0</v>
      </c>
      <c r="E48" s="482" t="str">
        <f t="shared" si="0"/>
        <v>OK</v>
      </c>
    </row>
    <row r="49" spans="1:5" ht="12.75">
      <c r="A49" s="168" t="str">
        <f>'t1'!A49</f>
        <v>COLLABORATORE SCOLASTICO TEMPO DET.ANNUALE</v>
      </c>
      <c r="B49" s="420" t="str">
        <f>'t1'!B49</f>
        <v>011124</v>
      </c>
      <c r="C49" s="453">
        <f>'t13'!O49</f>
        <v>0</v>
      </c>
      <c r="D49" s="578">
        <f>('t3'!G49+'t3'!H49+'t3'!I49+'t3'!J49)+('t12'!C49/12)</f>
        <v>0</v>
      </c>
      <c r="E49" s="482" t="str">
        <f t="shared" si="0"/>
        <v>OK</v>
      </c>
    </row>
    <row r="50" spans="1:5" ht="12.75">
      <c r="A50" s="168" t="str">
        <f>'t1'!A50</f>
        <v>DOC. LAUR. IST. SEC. II GRADO T. DETERM. NON ANNUALE</v>
      </c>
      <c r="B50" s="420" t="str">
        <f>'t1'!B50</f>
        <v>016133</v>
      </c>
      <c r="C50" s="453">
        <f>'t13'!O50</f>
        <v>0</v>
      </c>
      <c r="D50" s="578">
        <f>('t3'!G50+'t3'!H50+'t3'!I50+'t3'!J50)+('t12'!C50/12)</f>
        <v>0</v>
      </c>
      <c r="E50" s="482" t="str">
        <f t="shared" si="0"/>
        <v>OK</v>
      </c>
    </row>
    <row r="51" spans="1:5" ht="12.75">
      <c r="A51" s="168" t="str">
        <f>'t1'!A51</f>
        <v>DOC. LAUR. SOST. IST. SEC. II GRADO T. DETER. NON ANNUALE</v>
      </c>
      <c r="B51" s="420" t="str">
        <f>'t1'!B51</f>
        <v>016632</v>
      </c>
      <c r="C51" s="453">
        <f>'t13'!O51</f>
        <v>0</v>
      </c>
      <c r="D51" s="578">
        <f>('t3'!G51+'t3'!H51+'t3'!I51+'t3'!J51)+('t12'!C51/12)</f>
        <v>0</v>
      </c>
      <c r="E51" s="482" t="str">
        <f t="shared" si="0"/>
        <v>OK</v>
      </c>
    </row>
    <row r="52" spans="1:5" ht="12.75">
      <c r="A52" s="168" t="str">
        <f>'t1'!A52</f>
        <v>DOC. SCUOLA MEDIA ED EQUIP. TEMPO DETERM. NON ANNUALE</v>
      </c>
      <c r="B52" s="420" t="str">
        <f>'t1'!B52</f>
        <v>016137</v>
      </c>
      <c r="C52" s="453">
        <f>'t13'!O52</f>
        <v>0</v>
      </c>
      <c r="D52" s="578">
        <f>('t3'!G52+'t3'!H52+'t3'!I52+'t3'!J52)+('t12'!C52/12)</f>
        <v>0</v>
      </c>
      <c r="E52" s="482" t="str">
        <f t="shared" si="0"/>
        <v>OK</v>
      </c>
    </row>
    <row r="53" spans="1:5" ht="12.75">
      <c r="A53" s="168" t="str">
        <f>'t1'!A53</f>
        <v>DOC. LAUR. SOST. SCUOLA MEDIA T.DETER. NON ANNUALE</v>
      </c>
      <c r="B53" s="420" t="str">
        <f>'t1'!B53</f>
        <v>016640</v>
      </c>
      <c r="C53" s="453">
        <f>'t13'!O53</f>
        <v>0</v>
      </c>
      <c r="D53" s="578">
        <f>('t3'!G53+'t3'!H53+'t3'!I53+'t3'!J53)+('t12'!C53/12)</f>
        <v>0</v>
      </c>
      <c r="E53" s="482" t="str">
        <f t="shared" si="0"/>
        <v>OK</v>
      </c>
    </row>
    <row r="54" spans="1:5" ht="12.75">
      <c r="A54" s="168" t="str">
        <f>'t1'!A54</f>
        <v>INS. SC. ELEMENTARE E EQUIP. TEMPO DETERM. NON ANNUALE</v>
      </c>
      <c r="B54" s="420" t="str">
        <f>'t1'!B54</f>
        <v>014153</v>
      </c>
      <c r="C54" s="453">
        <f>'t13'!O54</f>
        <v>0</v>
      </c>
      <c r="D54" s="578">
        <f>('t3'!G54+'t3'!H54+'t3'!I54+'t3'!J54)+('t12'!C54/12)</f>
        <v>0</v>
      </c>
      <c r="E54" s="482" t="str">
        <f t="shared" si="0"/>
        <v>OK</v>
      </c>
    </row>
    <row r="55" spans="1:5" ht="12.75">
      <c r="A55" s="168" t="str">
        <f>'t1'!A55</f>
        <v>DOC. DIPL. SOST SCUOLA ELEM. T. DETER. NON ANNUALE</v>
      </c>
      <c r="B55" s="420" t="str">
        <f>'t1'!B55</f>
        <v>014636</v>
      </c>
      <c r="C55" s="453">
        <f>'t13'!O55</f>
        <v>0</v>
      </c>
      <c r="D55" s="578">
        <f>('t3'!G55+'t3'!H55+'t3'!I55+'t3'!J55)+('t12'!C55/12)</f>
        <v>0</v>
      </c>
      <c r="E55" s="482" t="str">
        <f t="shared" si="0"/>
        <v>OK</v>
      </c>
    </row>
    <row r="56" spans="1:5" ht="12.75">
      <c r="A56" s="168" t="str">
        <f>'t1'!A56</f>
        <v>INS. SCUOLA MATERNA TEMPO DETERM. NON ANNUALE</v>
      </c>
      <c r="B56" s="420" t="str">
        <f>'t1'!B56</f>
        <v>014157</v>
      </c>
      <c r="C56" s="453">
        <f>'t13'!O56</f>
        <v>0</v>
      </c>
      <c r="D56" s="578">
        <f>('t3'!G56+'t3'!H56+'t3'!I56+'t3'!J56)+('t12'!C56/12)</f>
        <v>0</v>
      </c>
      <c r="E56" s="482" t="str">
        <f t="shared" si="0"/>
        <v>OK</v>
      </c>
    </row>
    <row r="57" spans="1:5" ht="12.75">
      <c r="A57" s="168" t="str">
        <f>'t1'!A57</f>
        <v>DOC.DIPL.SOST.SC. MATERNA T.DET. NON ANNUALE</v>
      </c>
      <c r="B57" s="420" t="str">
        <f>'t1'!B57</f>
        <v>014644</v>
      </c>
      <c r="C57" s="453">
        <f>'t13'!O57</f>
        <v>0</v>
      </c>
      <c r="D57" s="578">
        <f>('t3'!G57+'t3'!H57+'t3'!I57+'t3'!J57)+('t12'!C57/12)</f>
        <v>0</v>
      </c>
      <c r="E57" s="482" t="str">
        <f t="shared" si="0"/>
        <v>OK</v>
      </c>
    </row>
    <row r="58" spans="1:5" ht="12.75">
      <c r="A58" s="168" t="str">
        <f>'t1'!A58</f>
        <v>INS. DIPL. ISTIT. II GRADO TEMPO DETERM. NON ANNUALE</v>
      </c>
      <c r="B58" s="420" t="str">
        <f>'t1'!B58</f>
        <v>014145</v>
      </c>
      <c r="C58" s="453">
        <f>'t13'!O58</f>
        <v>0</v>
      </c>
      <c r="D58" s="578">
        <f>('t3'!G58+'t3'!H58+'t3'!I58+'t3'!J58)+('t12'!C58/12)</f>
        <v>0</v>
      </c>
      <c r="E58" s="482" t="str">
        <f t="shared" si="0"/>
        <v>OK</v>
      </c>
    </row>
    <row r="59" spans="1:5" ht="12.75">
      <c r="A59" s="168" t="str">
        <f>'t1'!A59</f>
        <v>DOC. DIPL. SOST.IST. SEC. II GRADO T. DET. NON ANNUALE</v>
      </c>
      <c r="B59" s="420" t="str">
        <f>'t1'!B59</f>
        <v>014658</v>
      </c>
      <c r="C59" s="453">
        <f>'t13'!O59</f>
        <v>0</v>
      </c>
      <c r="D59" s="578">
        <f>('t3'!G59+'t3'!H59+'t3'!I59+'t3'!J59)+('t12'!C59/12)</f>
        <v>0</v>
      </c>
      <c r="E59" s="482" t="str">
        <f t="shared" si="0"/>
        <v>OK</v>
      </c>
    </row>
    <row r="60" spans="1:5" ht="12.75">
      <c r="A60" s="168" t="str">
        <f>'t1'!A60</f>
        <v>PERS. EDUCAT. T. DET. NON ANNUALE</v>
      </c>
      <c r="B60" s="420" t="str">
        <f>'t1'!B60</f>
        <v>014648</v>
      </c>
      <c r="C60" s="453">
        <f>'t13'!O60</f>
        <v>0</v>
      </c>
      <c r="D60" s="578">
        <f>('t3'!G60+'t3'!H60+'t3'!I60+'t3'!J60)+('t12'!C60/12)</f>
        <v>0</v>
      </c>
      <c r="E60" s="482" t="str">
        <f t="shared" si="0"/>
        <v>OK</v>
      </c>
    </row>
    <row r="61" spans="1:5" ht="12.75">
      <c r="A61" s="168" t="str">
        <f>'t1'!A61</f>
        <v>DOC.RELIG. SCUOLA SECOND. T. D.CON CONTR. TERMINE ATT. DID.</v>
      </c>
      <c r="B61" s="420" t="str">
        <f>'t1'!B61</f>
        <v>016804</v>
      </c>
      <c r="C61" s="453">
        <f>'t13'!O61</f>
        <v>0</v>
      </c>
      <c r="D61" s="578">
        <f>('t3'!G61+'t3'!H61+'t3'!I61+'t3'!J61)+('t12'!C61/12)</f>
        <v>0</v>
      </c>
      <c r="E61" s="482" t="str">
        <f t="shared" si="0"/>
        <v>OK</v>
      </c>
    </row>
    <row r="62" spans="1:5" ht="12.75">
      <c r="A62" s="168" t="str">
        <f>'t1'!A62</f>
        <v>DOC.RELIG. SCUOLA EL. MAT. T. D. CONTR. TERMINE ATT. DID. </v>
      </c>
      <c r="B62" s="420" t="str">
        <f>'t1'!B62</f>
        <v>014805</v>
      </c>
      <c r="C62" s="453">
        <f>'t13'!O62</f>
        <v>0</v>
      </c>
      <c r="D62" s="578">
        <f>('t3'!G62+'t3'!H62+'t3'!I62+'t3'!J62)+('t12'!C62/12)</f>
        <v>0</v>
      </c>
      <c r="E62" s="482" t="str">
        <f t="shared" si="0"/>
        <v>OK</v>
      </c>
    </row>
    <row r="63" spans="1:5" ht="12.75">
      <c r="A63" s="168" t="str">
        <f>'t1'!A63</f>
        <v>DIR. SERV, GEN. ED AMM. TEMPO DETER. NON ANNUALE</v>
      </c>
      <c r="B63" s="420" t="str">
        <f>'t1'!B63</f>
        <v>013710</v>
      </c>
      <c r="C63" s="453">
        <f>'t13'!O63</f>
        <v>0</v>
      </c>
      <c r="D63" s="578">
        <f>('t3'!G63+'t3'!H63+'t3'!I63+'t3'!J63)+('t12'!C63/12)</f>
        <v>0</v>
      </c>
      <c r="E63" s="482" t="str">
        <f t="shared" si="0"/>
        <v>OK</v>
      </c>
    </row>
    <row r="64" spans="1:5" ht="12.75">
      <c r="A64" s="168" t="str">
        <f>'t1'!A64</f>
        <v>COORDINATORE AMMINISTRATIVO TEMPO DET. NON ANNUALE</v>
      </c>
      <c r="B64" s="420" t="str">
        <f>'t1'!B64</f>
        <v>013651</v>
      </c>
      <c r="C64" s="453">
        <f>'t13'!O64</f>
        <v>0</v>
      </c>
      <c r="D64" s="578">
        <f>('t3'!G64+'t3'!H64+'t3'!I64+'t3'!J64)+('t12'!C64/12)</f>
        <v>0</v>
      </c>
      <c r="E64" s="482" t="str">
        <f t="shared" si="0"/>
        <v>OK</v>
      </c>
    </row>
    <row r="65" spans="1:5" ht="12.75">
      <c r="A65" s="168" t="str">
        <f>'t1'!A65</f>
        <v>COORDINATORE TECNICO TEMPO DET. NON ANNUALE</v>
      </c>
      <c r="B65" s="420" t="str">
        <f>'t1'!B65</f>
        <v>013654</v>
      </c>
      <c r="C65" s="453">
        <f>'t13'!O65</f>
        <v>0</v>
      </c>
      <c r="D65" s="578">
        <f>('t3'!G65+'t3'!H65+'t3'!I65+'t3'!J65)+('t12'!C65/12)</f>
        <v>0</v>
      </c>
      <c r="E65" s="482" t="str">
        <f t="shared" si="0"/>
        <v>OK</v>
      </c>
    </row>
    <row r="66" spans="1:5" ht="12.75">
      <c r="A66" s="168" t="str">
        <f>'t1'!A66</f>
        <v>ASSIST.AMM.VO TEMPO DET. NON ANNUALE</v>
      </c>
      <c r="B66" s="420" t="str">
        <f>'t1'!B66</f>
        <v>012613</v>
      </c>
      <c r="C66" s="453">
        <f>'t13'!O66</f>
        <v>0</v>
      </c>
      <c r="D66" s="578">
        <f>('t3'!G66+'t3'!H66+'t3'!I66+'t3'!J66)+('t12'!C66/12)</f>
        <v>0</v>
      </c>
      <c r="E66" s="482" t="str">
        <f t="shared" si="0"/>
        <v>OK</v>
      </c>
    </row>
    <row r="67" spans="1:5" ht="12.75">
      <c r="A67" s="168" t="str">
        <f>'t1'!A67</f>
        <v>ASSIST.TECN. T. DETERM. NON ANNUALE</v>
      </c>
      <c r="B67" s="420" t="str">
        <f>'t1'!B67</f>
        <v>012615</v>
      </c>
      <c r="C67" s="453">
        <f>'t13'!O67</f>
        <v>0</v>
      </c>
      <c r="D67" s="578">
        <f>('t3'!G67+'t3'!H67+'t3'!I67+'t3'!J67)+('t12'!C67/12)</f>
        <v>0</v>
      </c>
      <c r="E67" s="482" t="str">
        <f t="shared" si="0"/>
        <v>OK</v>
      </c>
    </row>
    <row r="68" spans="1:5" ht="12.75">
      <c r="A68" s="168" t="str">
        <f>'t1'!A68</f>
        <v>CUOCO/INFERMIERE/GUARDAROBIERE T.DETER.NON ANNUALE</v>
      </c>
      <c r="B68" s="420" t="str">
        <f>'t1'!B68</f>
        <v>012621</v>
      </c>
      <c r="C68" s="453">
        <f>'t13'!O68</f>
        <v>0</v>
      </c>
      <c r="D68" s="578">
        <f>('t3'!G68+'t3'!H68+'t3'!I68+'t3'!J68)+('t12'!C68/12)</f>
        <v>0</v>
      </c>
      <c r="E68" s="482" t="str">
        <f t="shared" si="0"/>
        <v>OK</v>
      </c>
    </row>
    <row r="69" spans="1:5" ht="12.75">
      <c r="A69" s="168" t="str">
        <f>'t1'!A69</f>
        <v>COLLABORATORE SCOLASTICO DEI SERVIZI/ADDETTO  AZ.AGRARIE A TEMPO DETERM. NON ANNUALE</v>
      </c>
      <c r="B69" s="420" t="str">
        <f>'t1'!B69</f>
        <v>098712</v>
      </c>
      <c r="C69" s="453">
        <f>'t13'!O69</f>
        <v>0</v>
      </c>
      <c r="D69" s="578">
        <f>('t3'!G69+'t3'!H69+'t3'!I69+'t3'!J69)+('t12'!C69/12)</f>
        <v>0</v>
      </c>
      <c r="E69" s="482" t="str">
        <f t="shared" si="0"/>
        <v>OK</v>
      </c>
    </row>
    <row r="70" spans="1:5" ht="12.75">
      <c r="A70" s="168" t="str">
        <f>'t1'!A70</f>
        <v>COLLAB. SCOLAST. T. DETER. NON ANNUALE</v>
      </c>
      <c r="B70" s="420" t="str">
        <f>'t1'!B70</f>
        <v>011617</v>
      </c>
      <c r="C70" s="453">
        <f>'t13'!O70</f>
        <v>0</v>
      </c>
      <c r="D70" s="578">
        <f>('t3'!G70+'t3'!H70+'t3'!I70+'t3'!J70)+('t12'!C70/12)</f>
        <v>0</v>
      </c>
      <c r="E70" s="482" t="str">
        <f t="shared" si="0"/>
        <v>OK</v>
      </c>
    </row>
  </sheetData>
  <sheetProtection password="EA98" sheet="1" objects="1" scenarios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portrait" paperSize="9" scale="7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70"/>
  <sheetViews>
    <sheetView showGridLines="0" workbookViewId="0" topLeftCell="A1">
      <selection activeCell="C98" sqref="C98"/>
    </sheetView>
  </sheetViews>
  <sheetFormatPr defaultColWidth="9.33203125" defaultRowHeight="10.5"/>
  <cols>
    <col min="1" max="1" width="76.66015625" style="5" customWidth="1"/>
    <col min="2" max="2" width="10" style="7" customWidth="1"/>
    <col min="3" max="9" width="17.83203125" style="7" customWidth="1"/>
    <col min="10" max="11" width="16.66015625" style="7" hidden="1" customWidth="1"/>
  </cols>
  <sheetData>
    <row r="1" spans="1:14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3"/>
      <c r="N1"/>
    </row>
    <row r="2" spans="4:14" s="5" customFormat="1" ht="12.75" customHeight="1">
      <c r="D2" s="800"/>
      <c r="E2" s="800"/>
      <c r="F2" s="800"/>
      <c r="G2" s="800"/>
      <c r="H2" s="800"/>
      <c r="I2" s="800"/>
      <c r="J2" s="800"/>
      <c r="K2" s="800"/>
      <c r="L2" s="3"/>
      <c r="N2"/>
    </row>
    <row r="3" spans="1:3" s="5" customFormat="1" ht="21" customHeight="1">
      <c r="A3" s="244" t="s">
        <v>546</v>
      </c>
      <c r="B3" s="7"/>
      <c r="C3" s="7"/>
    </row>
    <row r="4" spans="1:11" ht="45">
      <c r="A4" s="229" t="s">
        <v>193</v>
      </c>
      <c r="B4" s="231" t="s">
        <v>151</v>
      </c>
      <c r="C4" s="230" t="s">
        <v>547</v>
      </c>
      <c r="D4" s="230" t="s">
        <v>548</v>
      </c>
      <c r="E4" s="230" t="s">
        <v>549</v>
      </c>
      <c r="F4" s="230" t="s">
        <v>550</v>
      </c>
      <c r="G4" s="230" t="s">
        <v>551</v>
      </c>
      <c r="H4" s="230" t="s">
        <v>552</v>
      </c>
      <c r="I4" s="230" t="s">
        <v>553</v>
      </c>
      <c r="J4" s="230" t="s">
        <v>554</v>
      </c>
      <c r="K4" s="230" t="s">
        <v>555</v>
      </c>
    </row>
    <row r="5" spans="1:11" s="248" customFormat="1" ht="10.5">
      <c r="A5" s="228"/>
      <c r="B5" s="242"/>
      <c r="C5" s="242" t="s">
        <v>153</v>
      </c>
      <c r="D5" s="246" t="s">
        <v>154</v>
      </c>
      <c r="E5" s="246" t="s">
        <v>155</v>
      </c>
      <c r="F5" s="246" t="s">
        <v>156</v>
      </c>
      <c r="G5" s="246" t="s">
        <v>157</v>
      </c>
      <c r="H5" s="246" t="s">
        <v>181</v>
      </c>
      <c r="I5" s="246"/>
      <c r="J5" s="246"/>
      <c r="K5" s="246"/>
    </row>
    <row r="6" spans="1:11" ht="12.75">
      <c r="A6" s="168" t="str">
        <f>'t1'!A6</f>
        <v>DIRIGENTE SCOLASTICO</v>
      </c>
      <c r="B6" s="420" t="str">
        <f>'t1'!B6</f>
        <v>0D0158</v>
      </c>
      <c r="C6" s="453">
        <f>'t11'!Q8+'t11'!R8</f>
        <v>0</v>
      </c>
      <c r="D6" s="453">
        <f>'t1'!L6+'t1'!M6</f>
        <v>0</v>
      </c>
      <c r="E6" s="453">
        <f>'t3'!G6+'t3'!H6+'t3'!I6+'t3'!J6</f>
        <v>0</v>
      </c>
      <c r="F6" s="453">
        <f>'t4'!BP6</f>
        <v>0</v>
      </c>
      <c r="G6" s="451">
        <f>'t4'!C71</f>
        <v>0</v>
      </c>
      <c r="H6" s="453">
        <f>'t5'!M6+'t5'!N6</f>
        <v>0</v>
      </c>
      <c r="I6" s="482" t="str">
        <f aca="true" t="shared" si="0" ref="I6:I34">IF(AND(J6="OK",K6="OK"),"OK","ERRORE")</f>
        <v>OK</v>
      </c>
      <c r="J6" s="482" t="str">
        <f aca="true" t="shared" si="1" ref="J6:J34">IF(AND(C6&gt;0,D6=0,E6=0,F6=0,G6=0,H6=0),"KO","OK")</f>
        <v>OK</v>
      </c>
      <c r="K6" s="482" t="str">
        <f aca="true" t="shared" si="2" ref="K6:K34">IF(AND(C6=0,OR(D6&gt;0,E6&gt;0,F6&gt;0,G6&gt;0,H6&gt;0)),"KO","OK")</f>
        <v>OK</v>
      </c>
    </row>
    <row r="7" spans="1:11" ht="12.75">
      <c r="A7" s="168" t="str">
        <f>'t1'!A7</f>
        <v>EX PRESIDI/RUOLO AD ESAURIMENTO</v>
      </c>
      <c r="B7" s="420" t="str">
        <f>'t1'!B7</f>
        <v>0D0E58</v>
      </c>
      <c r="C7" s="453">
        <f>'t11'!Q9+'t11'!R9</f>
        <v>0</v>
      </c>
      <c r="D7" s="453">
        <f>'t1'!L7+'t1'!M7</f>
        <v>0</v>
      </c>
      <c r="E7" s="453">
        <f>'t3'!G7+'t3'!H7+'t3'!I7+'t3'!J7</f>
        <v>0</v>
      </c>
      <c r="F7" s="453">
        <f>'t4'!BP7</f>
        <v>0</v>
      </c>
      <c r="G7" s="451">
        <f>'t4'!D71</f>
        <v>0</v>
      </c>
      <c r="H7" s="453">
        <f>'t5'!M7+'t5'!N7</f>
        <v>0</v>
      </c>
      <c r="I7" s="482" t="str">
        <f t="shared" si="0"/>
        <v>OK</v>
      </c>
      <c r="J7" s="482" t="str">
        <f t="shared" si="1"/>
        <v>OK</v>
      </c>
      <c r="K7" s="482" t="str">
        <f t="shared" si="2"/>
        <v>OK</v>
      </c>
    </row>
    <row r="8" spans="1:11" ht="12.75">
      <c r="A8" s="168" t="str">
        <f>'t1'!A8</f>
        <v>DOC. LAUR. IST. SEC. II GRADO</v>
      </c>
      <c r="B8" s="420" t="str">
        <f>'t1'!B8</f>
        <v>016132</v>
      </c>
      <c r="C8" s="453">
        <f>'t11'!Q10+'t11'!R10</f>
        <v>0</v>
      </c>
      <c r="D8" s="453">
        <f>'t1'!L8+'t1'!M8</f>
        <v>0</v>
      </c>
      <c r="E8" s="453">
        <f>'t3'!G8+'t3'!H8+'t3'!I8+'t3'!J8</f>
        <v>0</v>
      </c>
      <c r="F8" s="453">
        <f>'t4'!BP8</f>
        <v>0</v>
      </c>
      <c r="G8" s="451">
        <f>'t4'!E71</f>
        <v>0</v>
      </c>
      <c r="H8" s="453">
        <f>'t5'!M8+'t5'!N8</f>
        <v>0</v>
      </c>
      <c r="I8" s="482" t="str">
        <f t="shared" si="0"/>
        <v>OK</v>
      </c>
      <c r="J8" s="482" t="str">
        <f t="shared" si="1"/>
        <v>OK</v>
      </c>
      <c r="K8" s="482" t="str">
        <f t="shared" si="2"/>
        <v>OK</v>
      </c>
    </row>
    <row r="9" spans="1:11" ht="12.75">
      <c r="A9" s="168" t="str">
        <f>'t1'!A9</f>
        <v>DOC. LAUR. SOST. IST.SEC. II GRADO</v>
      </c>
      <c r="B9" s="420" t="str">
        <f>'t1'!B9</f>
        <v>016630</v>
      </c>
      <c r="C9" s="453">
        <f>'t11'!Q11+'t11'!R11</f>
        <v>0</v>
      </c>
      <c r="D9" s="453">
        <f>'t1'!L9+'t1'!M9</f>
        <v>0</v>
      </c>
      <c r="E9" s="453">
        <f>'t3'!G9+'t3'!H9+'t3'!I9+'t3'!J9</f>
        <v>0</v>
      </c>
      <c r="F9" s="453">
        <f>'t4'!BP9</f>
        <v>0</v>
      </c>
      <c r="G9" s="451">
        <f>'t4'!F71</f>
        <v>0</v>
      </c>
      <c r="H9" s="453">
        <f>'t5'!M9+'t5'!N9</f>
        <v>0</v>
      </c>
      <c r="I9" s="482" t="str">
        <f t="shared" si="0"/>
        <v>OK</v>
      </c>
      <c r="J9" s="482" t="str">
        <f t="shared" si="1"/>
        <v>OK</v>
      </c>
      <c r="K9" s="482" t="str">
        <f t="shared" si="2"/>
        <v>OK</v>
      </c>
    </row>
    <row r="10" spans="1:11" ht="12.75">
      <c r="A10" s="168" t="str">
        <f>'t1'!A10</f>
        <v>DOC. SCUOLA MEDIA ED EQUIP.</v>
      </c>
      <c r="B10" s="420" t="str">
        <f>'t1'!B10</f>
        <v>016135</v>
      </c>
      <c r="C10" s="453">
        <f>'t11'!Q12+'t11'!R12</f>
        <v>0</v>
      </c>
      <c r="D10" s="453">
        <f>'t1'!L10+'t1'!M10</f>
        <v>0</v>
      </c>
      <c r="E10" s="453">
        <f>'t3'!G10+'t3'!H10+'t3'!I10+'t3'!J10</f>
        <v>0</v>
      </c>
      <c r="F10" s="453">
        <f>'t4'!BP10</f>
        <v>0</v>
      </c>
      <c r="G10" s="451">
        <f>'t4'!G71</f>
        <v>0</v>
      </c>
      <c r="H10" s="453">
        <f>'t5'!M10+'t5'!N10</f>
        <v>0</v>
      </c>
      <c r="I10" s="482" t="str">
        <f t="shared" si="0"/>
        <v>OK</v>
      </c>
      <c r="J10" s="482" t="str">
        <f t="shared" si="1"/>
        <v>OK</v>
      </c>
      <c r="K10" s="482" t="str">
        <f t="shared" si="2"/>
        <v>OK</v>
      </c>
    </row>
    <row r="11" spans="1:11" ht="12.75">
      <c r="A11" s="168" t="str">
        <f>'t1'!A11</f>
        <v>DOC. LAUR. SOST. SCUOLA MEDIA</v>
      </c>
      <c r="B11" s="420" t="str">
        <f>'t1'!B11</f>
        <v>016638</v>
      </c>
      <c r="C11" s="453">
        <f>'t11'!Q13+'t11'!R13</f>
        <v>0</v>
      </c>
      <c r="D11" s="453">
        <f>'t1'!L11+'t1'!M11</f>
        <v>0</v>
      </c>
      <c r="E11" s="453">
        <f>'t3'!G11+'t3'!H11+'t3'!I11+'t3'!J11</f>
        <v>0</v>
      </c>
      <c r="F11" s="453">
        <f>'t4'!BP11</f>
        <v>0</v>
      </c>
      <c r="G11" s="451">
        <f>'t4'!H71</f>
        <v>0</v>
      </c>
      <c r="H11" s="453">
        <f>'t5'!M11+'t5'!N11</f>
        <v>0</v>
      </c>
      <c r="I11" s="482" t="str">
        <f t="shared" si="0"/>
        <v>OK</v>
      </c>
      <c r="J11" s="482" t="str">
        <f t="shared" si="1"/>
        <v>OK</v>
      </c>
      <c r="K11" s="482" t="str">
        <f t="shared" si="2"/>
        <v>OK</v>
      </c>
    </row>
    <row r="12" spans="1:11" ht="12.75">
      <c r="A12" s="168" t="str">
        <f>'t1'!A12</f>
        <v>INS. SC. ELEMENTARE ED EQUIP.</v>
      </c>
      <c r="B12" s="420" t="str">
        <f>'t1'!B12</f>
        <v>014154</v>
      </c>
      <c r="C12" s="453">
        <f>'t11'!Q14+'t11'!R14</f>
        <v>0</v>
      </c>
      <c r="D12" s="453">
        <f>'t1'!L12+'t1'!M12</f>
        <v>0</v>
      </c>
      <c r="E12" s="453">
        <f>'t3'!G12+'t3'!H12+'t3'!I12+'t3'!J12</f>
        <v>0</v>
      </c>
      <c r="F12" s="453">
        <f>'t4'!BP12</f>
        <v>0</v>
      </c>
      <c r="G12" s="451">
        <f>'t4'!I71</f>
        <v>0</v>
      </c>
      <c r="H12" s="453">
        <f>'t5'!M12+'t5'!N12</f>
        <v>0</v>
      </c>
      <c r="I12" s="482" t="str">
        <f t="shared" si="0"/>
        <v>OK</v>
      </c>
      <c r="J12" s="482" t="str">
        <f t="shared" si="1"/>
        <v>OK</v>
      </c>
      <c r="K12" s="482" t="str">
        <f t="shared" si="2"/>
        <v>OK</v>
      </c>
    </row>
    <row r="13" spans="1:11" ht="12.75">
      <c r="A13" s="168" t="str">
        <f>'t1'!A13</f>
        <v>DOC. DIPL. SOST. SCUOLA ELEMENTARE</v>
      </c>
      <c r="B13" s="420" t="str">
        <f>'t1'!B13</f>
        <v>014634</v>
      </c>
      <c r="C13" s="453">
        <f>'t11'!Q15+'t11'!R15</f>
        <v>0</v>
      </c>
      <c r="D13" s="453">
        <f>'t1'!L13+'t1'!M13</f>
        <v>0</v>
      </c>
      <c r="E13" s="453">
        <f>'t3'!G13+'t3'!H13+'t3'!I13+'t3'!J13</f>
        <v>0</v>
      </c>
      <c r="F13" s="453">
        <f>'t4'!BP13</f>
        <v>0</v>
      </c>
      <c r="G13" s="451">
        <f>'t4'!J71</f>
        <v>0</v>
      </c>
      <c r="H13" s="453">
        <f>'t5'!M13+'t5'!N13</f>
        <v>0</v>
      </c>
      <c r="I13" s="482" t="str">
        <f t="shared" si="0"/>
        <v>OK</v>
      </c>
      <c r="J13" s="482" t="str">
        <f t="shared" si="1"/>
        <v>OK</v>
      </c>
      <c r="K13" s="482" t="str">
        <f t="shared" si="2"/>
        <v>OK</v>
      </c>
    </row>
    <row r="14" spans="1:11" ht="12.75">
      <c r="A14" s="168" t="str">
        <f>'t1'!A14</f>
        <v>INS. SCUOLA MATERNA</v>
      </c>
      <c r="B14" s="420" t="str">
        <f>'t1'!B14</f>
        <v>014155</v>
      </c>
      <c r="C14" s="453">
        <f>'t11'!Q16+'t11'!R16</f>
        <v>0</v>
      </c>
      <c r="D14" s="453">
        <f>'t1'!L14+'t1'!M14</f>
        <v>0</v>
      </c>
      <c r="E14" s="453">
        <f>'t3'!G14+'t3'!H14+'t3'!I14+'t3'!J14</f>
        <v>0</v>
      </c>
      <c r="F14" s="453">
        <f>'t4'!BP14</f>
        <v>0</v>
      </c>
      <c r="G14" s="451">
        <f>'t4'!K71</f>
        <v>0</v>
      </c>
      <c r="H14" s="453">
        <f>'t5'!M14+'t5'!N14</f>
        <v>0</v>
      </c>
      <c r="I14" s="482" t="str">
        <f t="shared" si="0"/>
        <v>OK</v>
      </c>
      <c r="J14" s="482" t="str">
        <f t="shared" si="1"/>
        <v>OK</v>
      </c>
      <c r="K14" s="482" t="str">
        <f t="shared" si="2"/>
        <v>OK</v>
      </c>
    </row>
    <row r="15" spans="1:11" ht="12.75">
      <c r="A15" s="168" t="str">
        <f>'t1'!A15</f>
        <v>DOC. DIPL. SOST. SCUOLA MATERNA</v>
      </c>
      <c r="B15" s="420" t="str">
        <f>'t1'!B15</f>
        <v>014714</v>
      </c>
      <c r="C15" s="453">
        <f>'t11'!Q17+'t11'!R17</f>
        <v>0</v>
      </c>
      <c r="D15" s="453">
        <f>'t1'!L15+'t1'!M15</f>
        <v>0</v>
      </c>
      <c r="E15" s="453">
        <f>'t3'!G15+'t3'!H15+'t3'!I15+'t3'!J15</f>
        <v>0</v>
      </c>
      <c r="F15" s="453">
        <f>'t4'!BP15</f>
        <v>0</v>
      </c>
      <c r="G15" s="451">
        <f>'t4'!L71</f>
        <v>0</v>
      </c>
      <c r="H15" s="453">
        <f>'t5'!M15+'t5'!N15</f>
        <v>0</v>
      </c>
      <c r="I15" s="482" t="str">
        <f t="shared" si="0"/>
        <v>OK</v>
      </c>
      <c r="J15" s="482" t="str">
        <f t="shared" si="1"/>
        <v>OK</v>
      </c>
      <c r="K15" s="482" t="str">
        <f t="shared" si="2"/>
        <v>OK</v>
      </c>
    </row>
    <row r="16" spans="1:11" ht="12.75">
      <c r="A16" s="168" t="str">
        <f>'t1'!A16</f>
        <v>INS. DIPL. ISTIT. II GRADO</v>
      </c>
      <c r="B16" s="420" t="str">
        <f>'t1'!B16</f>
        <v>014143</v>
      </c>
      <c r="C16" s="453">
        <f>'t11'!Q18+'t11'!R18</f>
        <v>0</v>
      </c>
      <c r="D16" s="453">
        <f>'t1'!L16+'t1'!M16</f>
        <v>0</v>
      </c>
      <c r="E16" s="453">
        <f>'t3'!G16+'t3'!H16+'t3'!I16+'t3'!J16</f>
        <v>0</v>
      </c>
      <c r="F16" s="453">
        <f>'t4'!BP16</f>
        <v>0</v>
      </c>
      <c r="G16" s="451">
        <f>'t4'!M71</f>
        <v>0</v>
      </c>
      <c r="H16" s="453">
        <f>'t5'!M16+'t5'!N16</f>
        <v>0</v>
      </c>
      <c r="I16" s="482" t="str">
        <f t="shared" si="0"/>
        <v>OK</v>
      </c>
      <c r="J16" s="482" t="str">
        <f t="shared" si="1"/>
        <v>OK</v>
      </c>
      <c r="K16" s="482" t="str">
        <f t="shared" si="2"/>
        <v>OK</v>
      </c>
    </row>
    <row r="17" spans="1:11" ht="12.75">
      <c r="A17" s="168" t="str">
        <f>'t1'!A17</f>
        <v>DOC. DIPL. SOST. IST. SEC. II GRADO</v>
      </c>
      <c r="B17" s="420" t="str">
        <f>'t1'!B17</f>
        <v>014656</v>
      </c>
      <c r="C17" s="453">
        <f>'t11'!Q19+'t11'!R19</f>
        <v>0</v>
      </c>
      <c r="D17" s="453">
        <f>'t1'!L17+'t1'!M17</f>
        <v>0</v>
      </c>
      <c r="E17" s="453">
        <f>'t3'!G17+'t3'!H17+'t3'!I17+'t3'!J17</f>
        <v>0</v>
      </c>
      <c r="F17" s="453">
        <f>'t4'!BP17</f>
        <v>0</v>
      </c>
      <c r="G17" s="451">
        <f>'t4'!N71</f>
        <v>0</v>
      </c>
      <c r="H17" s="453">
        <f>'t5'!M17+'t5'!N17</f>
        <v>0</v>
      </c>
      <c r="I17" s="482" t="str">
        <f t="shared" si="0"/>
        <v>OK</v>
      </c>
      <c r="J17" s="482" t="str">
        <f t="shared" si="1"/>
        <v>OK</v>
      </c>
      <c r="K17" s="482" t="str">
        <f t="shared" si="2"/>
        <v>OK</v>
      </c>
    </row>
    <row r="18" spans="1:11" ht="12.75">
      <c r="A18" s="168" t="str">
        <f>'t1'!A18</f>
        <v>PERSONALE EDUCATIVO</v>
      </c>
      <c r="B18" s="420" t="str">
        <f>'t1'!B18</f>
        <v>014646</v>
      </c>
      <c r="C18" s="453">
        <f>'t11'!Q20+'t11'!R20</f>
        <v>0</v>
      </c>
      <c r="D18" s="453">
        <f>'t1'!L18+'t1'!M18</f>
        <v>0</v>
      </c>
      <c r="E18" s="453">
        <f>'t3'!G18+'t3'!H18+'t3'!I18+'t3'!J18</f>
        <v>0</v>
      </c>
      <c r="F18" s="453">
        <f>'t4'!BP18</f>
        <v>0</v>
      </c>
      <c r="G18" s="451">
        <f>'t4'!O71</f>
        <v>0</v>
      </c>
      <c r="H18" s="453">
        <f>'t5'!M18+'t5'!N18</f>
        <v>0</v>
      </c>
      <c r="I18" s="482" t="str">
        <f t="shared" si="0"/>
        <v>OK</v>
      </c>
      <c r="J18" s="482" t="str">
        <f t="shared" si="1"/>
        <v>OK</v>
      </c>
      <c r="K18" s="482" t="str">
        <f t="shared" si="2"/>
        <v>OK</v>
      </c>
    </row>
    <row r="19" spans="1:11" ht="12.75">
      <c r="A19" s="168" t="str">
        <f>'t1'!A19</f>
        <v>DIR. SERV. GEN. ED AMM.</v>
      </c>
      <c r="B19" s="420" t="str">
        <f>'t1'!B19</f>
        <v>013159</v>
      </c>
      <c r="C19" s="453">
        <f>'t11'!Q21+'t11'!R21</f>
        <v>0</v>
      </c>
      <c r="D19" s="453">
        <f>'t1'!L19+'t1'!M19</f>
        <v>0</v>
      </c>
      <c r="E19" s="453">
        <f>'t3'!G19+'t3'!H19+'t3'!I19+'t3'!J19</f>
        <v>0</v>
      </c>
      <c r="F19" s="453">
        <f>'t4'!BP19</f>
        <v>0</v>
      </c>
      <c r="G19" s="451">
        <f>'t4'!P71</f>
        <v>0</v>
      </c>
      <c r="H19" s="453">
        <f>'t5'!M19+'t5'!N19</f>
        <v>0</v>
      </c>
      <c r="I19" s="482" t="str">
        <f t="shared" si="0"/>
        <v>OK</v>
      </c>
      <c r="J19" s="482" t="str">
        <f t="shared" si="1"/>
        <v>OK</v>
      </c>
      <c r="K19" s="482" t="str">
        <f t="shared" si="2"/>
        <v>OK</v>
      </c>
    </row>
    <row r="20" spans="1:11" ht="12.75">
      <c r="A20" s="168" t="str">
        <f>'t1'!A20</f>
        <v>COORDINATORE AMMINISTRATIVO</v>
      </c>
      <c r="B20" s="420" t="str">
        <f>'t1'!B20</f>
        <v>013498</v>
      </c>
      <c r="C20" s="453">
        <f>'t11'!Q22+'t11'!R22</f>
        <v>0</v>
      </c>
      <c r="D20" s="453">
        <f>'t1'!L20+'t1'!M20</f>
        <v>0</v>
      </c>
      <c r="E20" s="453">
        <f>'t3'!G20+'t3'!H20+'t3'!I20+'t3'!J20</f>
        <v>0</v>
      </c>
      <c r="F20" s="453">
        <f>'t4'!BP20</f>
        <v>0</v>
      </c>
      <c r="G20" s="451">
        <f>'t4'!Q71</f>
        <v>0</v>
      </c>
      <c r="H20" s="453">
        <f>'t5'!M20+'t5'!N20</f>
        <v>0</v>
      </c>
      <c r="I20" s="482" t="str">
        <f t="shared" si="0"/>
        <v>OK</v>
      </c>
      <c r="J20" s="482" t="str">
        <f t="shared" si="1"/>
        <v>OK</v>
      </c>
      <c r="K20" s="482" t="str">
        <f t="shared" si="2"/>
        <v>OK</v>
      </c>
    </row>
    <row r="21" spans="1:11" ht="12.75">
      <c r="A21" s="168" t="str">
        <f>'t1'!A21</f>
        <v>COORDINATORE TECNICO</v>
      </c>
      <c r="B21" s="420" t="str">
        <f>'t1'!B21</f>
        <v>013499</v>
      </c>
      <c r="C21" s="453">
        <f>'t11'!Q23+'t11'!R23</f>
        <v>0</v>
      </c>
      <c r="D21" s="453">
        <f>'t1'!L21+'t1'!M21</f>
        <v>0</v>
      </c>
      <c r="E21" s="453">
        <f>'t3'!G21+'t3'!H21+'t3'!I21+'t3'!J21</f>
        <v>0</v>
      </c>
      <c r="F21" s="453">
        <f>'t4'!BP21</f>
        <v>0</v>
      </c>
      <c r="G21" s="451">
        <f>'t4'!R71</f>
        <v>0</v>
      </c>
      <c r="H21" s="453">
        <f>'t5'!M21+'t5'!N21</f>
        <v>0</v>
      </c>
      <c r="I21" s="482" t="str">
        <f t="shared" si="0"/>
        <v>OK</v>
      </c>
      <c r="J21" s="482" t="str">
        <f t="shared" si="1"/>
        <v>OK</v>
      </c>
      <c r="K21" s="482" t="str">
        <f t="shared" si="2"/>
        <v>OK</v>
      </c>
    </row>
    <row r="22" spans="1:11" ht="12.75">
      <c r="A22" s="168" t="str">
        <f>'t1'!A22</f>
        <v>ASSISTENTE AMMINISTRATIVO</v>
      </c>
      <c r="B22" s="420" t="str">
        <f>'t1'!B22</f>
        <v>012117</v>
      </c>
      <c r="C22" s="453">
        <f>'t11'!Q24+'t11'!R24</f>
        <v>0</v>
      </c>
      <c r="D22" s="453">
        <f>'t1'!L22+'t1'!M22</f>
        <v>0</v>
      </c>
      <c r="E22" s="453">
        <f>'t3'!G22+'t3'!H22+'t3'!I22+'t3'!J22</f>
        <v>0</v>
      </c>
      <c r="F22" s="453">
        <f>'t4'!BP22</f>
        <v>0</v>
      </c>
      <c r="G22" s="451">
        <f>'t4'!S71</f>
        <v>0</v>
      </c>
      <c r="H22" s="453">
        <f>'t5'!M22+'t5'!N22</f>
        <v>0</v>
      </c>
      <c r="I22" s="482" t="str">
        <f t="shared" si="0"/>
        <v>OK</v>
      </c>
      <c r="J22" s="482" t="str">
        <f t="shared" si="1"/>
        <v>OK</v>
      </c>
      <c r="K22" s="482" t="str">
        <f t="shared" si="2"/>
        <v>OK</v>
      </c>
    </row>
    <row r="23" spans="1:11" ht="12.75">
      <c r="A23" s="168" t="str">
        <f>'t1'!A23</f>
        <v>ASSISTENTE TECNICO</v>
      </c>
      <c r="B23" s="420" t="str">
        <f>'t1'!B23</f>
        <v>012119</v>
      </c>
      <c r="C23" s="453">
        <f>'t11'!Q25+'t11'!R25</f>
        <v>0</v>
      </c>
      <c r="D23" s="453">
        <f>'t1'!L23+'t1'!M23</f>
        <v>0</v>
      </c>
      <c r="E23" s="453">
        <f>'t3'!G23+'t3'!H23+'t3'!I23+'t3'!J23</f>
        <v>0</v>
      </c>
      <c r="F23" s="453">
        <f>'t4'!BP23</f>
        <v>0</v>
      </c>
      <c r="G23" s="451">
        <f>'t4'!T71</f>
        <v>0</v>
      </c>
      <c r="H23" s="453">
        <f>'t5'!M23+'t5'!N23</f>
        <v>0</v>
      </c>
      <c r="I23" s="482" t="str">
        <f t="shared" si="0"/>
        <v>OK</v>
      </c>
      <c r="J23" s="482" t="str">
        <f t="shared" si="1"/>
        <v>OK</v>
      </c>
      <c r="K23" s="482" t="str">
        <f t="shared" si="2"/>
        <v>OK</v>
      </c>
    </row>
    <row r="24" spans="1:11" ht="12.75">
      <c r="A24" s="168" t="str">
        <f>'t1'!A24</f>
        <v>CUOCO/INFERMIERE/GUARDAROBIERE</v>
      </c>
      <c r="B24" s="420" t="str">
        <f>'t1'!B24</f>
        <v>012125</v>
      </c>
      <c r="C24" s="453">
        <f>'t11'!Q26+'t11'!R26</f>
        <v>0</v>
      </c>
      <c r="D24" s="453">
        <f>'t1'!L24+'t1'!M24</f>
        <v>0</v>
      </c>
      <c r="E24" s="453">
        <f>'t3'!G24+'t3'!H24+'t3'!I24+'t3'!J24</f>
        <v>0</v>
      </c>
      <c r="F24" s="453">
        <f>'t4'!BP24</f>
        <v>0</v>
      </c>
      <c r="G24" s="451">
        <f>'t4'!U71</f>
        <v>0</v>
      </c>
      <c r="H24" s="453">
        <f>'t5'!M24+'t5'!N24</f>
        <v>0</v>
      </c>
      <c r="I24" s="482" t="str">
        <f t="shared" si="0"/>
        <v>OK</v>
      </c>
      <c r="J24" s="482" t="str">
        <f t="shared" si="1"/>
        <v>OK</v>
      </c>
      <c r="K24" s="482" t="str">
        <f t="shared" si="2"/>
        <v>OK</v>
      </c>
    </row>
    <row r="25" spans="1:11" ht="12.75">
      <c r="A25" s="168" t="str">
        <f>'t1'!A25</f>
        <v>COLLABORATORE SCOLASTICO DEI SERVIZI/ADDETTO ALLE AZIENDE AGRARIE</v>
      </c>
      <c r="B25" s="420" t="str">
        <f>'t1'!B25</f>
        <v>098701</v>
      </c>
      <c r="C25" s="453">
        <f>'t11'!Q27+'t11'!R27</f>
        <v>0</v>
      </c>
      <c r="D25" s="453">
        <f>'t1'!L25+'t1'!M25</f>
        <v>0</v>
      </c>
      <c r="E25" s="453">
        <f>'t3'!G25+'t3'!H25+'t3'!I25+'t3'!J25</f>
        <v>0</v>
      </c>
      <c r="F25" s="453">
        <f>'t4'!BP25</f>
        <v>0</v>
      </c>
      <c r="G25" s="451">
        <f>'t4'!V71</f>
        <v>0</v>
      </c>
      <c r="H25" s="453">
        <f>'t5'!M25+'t5'!N25</f>
        <v>0</v>
      </c>
      <c r="I25" s="482" t="str">
        <f t="shared" si="0"/>
        <v>OK</v>
      </c>
      <c r="J25" s="482" t="str">
        <f t="shared" si="1"/>
        <v>OK</v>
      </c>
      <c r="K25" s="482" t="str">
        <f t="shared" si="2"/>
        <v>OK</v>
      </c>
    </row>
    <row r="26" spans="1:11" ht="12.75">
      <c r="A26" s="168" t="str">
        <f>'t1'!A26</f>
        <v>COLLABORATORE SCOLASTICO</v>
      </c>
      <c r="B26" s="420" t="str">
        <f>'t1'!B26</f>
        <v>011121</v>
      </c>
      <c r="C26" s="453">
        <f>'t11'!Q28+'t11'!R28</f>
        <v>0</v>
      </c>
      <c r="D26" s="453">
        <f>'t1'!L26+'t1'!M26</f>
        <v>0</v>
      </c>
      <c r="E26" s="453">
        <f>'t3'!G26+'t3'!H26+'t3'!I26+'t3'!J26</f>
        <v>0</v>
      </c>
      <c r="F26" s="453">
        <f>'t4'!BP26</f>
        <v>0</v>
      </c>
      <c r="G26" s="451">
        <f>'t4'!W71</f>
        <v>0</v>
      </c>
      <c r="H26" s="453">
        <f>'t5'!M26+'t5'!N26</f>
        <v>0</v>
      </c>
      <c r="I26" s="482" t="str">
        <f t="shared" si="0"/>
        <v>OK</v>
      </c>
      <c r="J26" s="482" t="str">
        <f t="shared" si="1"/>
        <v>OK</v>
      </c>
      <c r="K26" s="482" t="str">
        <f t="shared" si="2"/>
        <v>OK</v>
      </c>
    </row>
    <row r="27" spans="1:11" ht="12.75">
      <c r="A27" s="168" t="str">
        <f>'t1'!A27</f>
        <v>DOC.RELIG. SCUOLA SECOND.</v>
      </c>
      <c r="B27" s="420" t="str">
        <f>'t1'!B27</f>
        <v>016139</v>
      </c>
      <c r="C27" s="453">
        <f>'t11'!Q29+'t11'!R29</f>
        <v>0</v>
      </c>
      <c r="D27" s="453">
        <f>'t1'!L27+'t1'!M27</f>
        <v>0</v>
      </c>
      <c r="E27" s="453">
        <f>'t3'!G27+'t3'!H27+'t3'!I27+'t3'!J27</f>
        <v>0</v>
      </c>
      <c r="F27" s="453">
        <f>'t4'!BP27</f>
        <v>0</v>
      </c>
      <c r="G27" s="451">
        <f>'t4'!X71</f>
        <v>0</v>
      </c>
      <c r="H27" s="453">
        <f>'t5'!M27+'t5'!N27</f>
        <v>0</v>
      </c>
      <c r="I27" s="482" t="str">
        <f t="shared" si="0"/>
        <v>OK</v>
      </c>
      <c r="J27" s="482" t="str">
        <f t="shared" si="1"/>
        <v>OK</v>
      </c>
      <c r="K27" s="482" t="str">
        <f t="shared" si="2"/>
        <v>OK</v>
      </c>
    </row>
    <row r="28" spans="1:11" ht="12.75">
      <c r="A28" s="168" t="str">
        <f>'t1'!A28</f>
        <v>DOC.RELIG. SCUOLA EL. MAT.</v>
      </c>
      <c r="B28" s="420" t="str">
        <f>'t1'!B28</f>
        <v>014138</v>
      </c>
      <c r="C28" s="453">
        <f>'t11'!Q30+'t11'!R30</f>
        <v>0</v>
      </c>
      <c r="D28" s="453">
        <f>'t1'!L28+'t1'!M28</f>
        <v>0</v>
      </c>
      <c r="E28" s="453">
        <f>'t3'!G28+'t3'!H28+'t3'!I28+'t3'!J28</f>
        <v>0</v>
      </c>
      <c r="F28" s="453">
        <f>'t4'!BP28</f>
        <v>0</v>
      </c>
      <c r="G28" s="451">
        <f>'t4'!Y71</f>
        <v>0</v>
      </c>
      <c r="H28" s="453">
        <f>'t5'!M28+'t5'!N28</f>
        <v>0</v>
      </c>
      <c r="I28" s="482" t="str">
        <f t="shared" si="0"/>
        <v>OK</v>
      </c>
      <c r="J28" s="482" t="str">
        <f t="shared" si="1"/>
        <v>OK</v>
      </c>
      <c r="K28" s="482" t="str">
        <f t="shared" si="2"/>
        <v>OK</v>
      </c>
    </row>
    <row r="29" spans="1:11" ht="12.75">
      <c r="A29" s="168" t="str">
        <f>'t1'!A29</f>
        <v>DOC. LAUR. IST. SEC. II GRADO TEMPO DETERM. ANNUALE</v>
      </c>
      <c r="B29" s="420" t="str">
        <f>'t1'!B29</f>
        <v>016134</v>
      </c>
      <c r="C29" s="453">
        <f>'t11'!Q31+'t11'!R31</f>
        <v>0</v>
      </c>
      <c r="D29" s="453">
        <f>'t1'!L29+'t1'!M29</f>
        <v>0</v>
      </c>
      <c r="E29" s="453">
        <f>'t3'!G29+'t3'!H29+'t3'!I29+'t3'!J29</f>
        <v>0</v>
      </c>
      <c r="F29" s="453">
        <f>'t4'!BP29</f>
        <v>0</v>
      </c>
      <c r="G29" s="451">
        <f>'t4'!Z71</f>
        <v>0</v>
      </c>
      <c r="H29" s="453">
        <f>'t5'!M29+'t5'!N29</f>
        <v>0</v>
      </c>
      <c r="I29" s="482" t="str">
        <f t="shared" si="0"/>
        <v>OK</v>
      </c>
      <c r="J29" s="482" t="str">
        <f t="shared" si="1"/>
        <v>OK</v>
      </c>
      <c r="K29" s="482" t="str">
        <f t="shared" si="2"/>
        <v>OK</v>
      </c>
    </row>
    <row r="30" spans="1:11" ht="12.75">
      <c r="A30" s="168" t="str">
        <f>'t1'!A30</f>
        <v>DOC. LAUR. SOST. IST.SEC. II GRADO T. DETER.ANNUALE</v>
      </c>
      <c r="B30" s="420" t="str">
        <f>'t1'!B30</f>
        <v>016631</v>
      </c>
      <c r="C30" s="453">
        <f>'t11'!Q32+'t11'!R32</f>
        <v>0</v>
      </c>
      <c r="D30" s="453">
        <f>'t1'!L30+'t1'!M30</f>
        <v>0</v>
      </c>
      <c r="E30" s="453">
        <f>'t3'!G30+'t3'!H30+'t3'!I30+'t3'!J30</f>
        <v>0</v>
      </c>
      <c r="F30" s="453">
        <f>'t4'!BP30</f>
        <v>0</v>
      </c>
      <c r="G30" s="451">
        <f>'t4'!AA71</f>
        <v>0</v>
      </c>
      <c r="H30" s="453">
        <f>'t5'!M30+'t5'!N30</f>
        <v>0</v>
      </c>
      <c r="I30" s="482" t="str">
        <f t="shared" si="0"/>
        <v>OK</v>
      </c>
      <c r="J30" s="482" t="str">
        <f t="shared" si="1"/>
        <v>OK</v>
      </c>
      <c r="K30" s="482" t="str">
        <f t="shared" si="2"/>
        <v>OK</v>
      </c>
    </row>
    <row r="31" spans="1:11" ht="12.75">
      <c r="A31" s="168" t="str">
        <f>'t1'!A31</f>
        <v>DOC. SCUOLA MEDIA ED EQUIP. TEMPO DETERM. ANNUALE</v>
      </c>
      <c r="B31" s="420" t="str">
        <f>'t1'!B31</f>
        <v>016136</v>
      </c>
      <c r="C31" s="453">
        <f>'t11'!Q33+'t11'!R33</f>
        <v>0</v>
      </c>
      <c r="D31" s="453">
        <f>'t1'!L31+'t1'!M31</f>
        <v>0</v>
      </c>
      <c r="E31" s="453">
        <f>'t3'!G31+'t3'!H31+'t3'!I31+'t3'!J31</f>
        <v>0</v>
      </c>
      <c r="F31" s="453">
        <f>'t4'!BP31</f>
        <v>0</v>
      </c>
      <c r="G31" s="451">
        <f>'t4'!AB71</f>
        <v>0</v>
      </c>
      <c r="H31" s="453">
        <f>'t5'!M31+'t5'!N31</f>
        <v>0</v>
      </c>
      <c r="I31" s="482" t="str">
        <f t="shared" si="0"/>
        <v>OK</v>
      </c>
      <c r="J31" s="482" t="str">
        <f t="shared" si="1"/>
        <v>OK</v>
      </c>
      <c r="K31" s="482" t="str">
        <f t="shared" si="2"/>
        <v>OK</v>
      </c>
    </row>
    <row r="32" spans="1:11" ht="12.75">
      <c r="A32" s="168" t="str">
        <f>'t1'!A32</f>
        <v>DOC. LAUR. SOST. SCUOLA MEDIA T.DETER. ANNUALE</v>
      </c>
      <c r="B32" s="420" t="str">
        <f>'t1'!B32</f>
        <v>016639</v>
      </c>
      <c r="C32" s="453">
        <f>'t11'!Q34+'t11'!R34</f>
        <v>0</v>
      </c>
      <c r="D32" s="453">
        <f>'t1'!L32+'t1'!M32</f>
        <v>0</v>
      </c>
      <c r="E32" s="453">
        <f>'t3'!G32+'t3'!H32+'t3'!I32+'t3'!J32</f>
        <v>0</v>
      </c>
      <c r="F32" s="453">
        <f>'t4'!BP32</f>
        <v>0</v>
      </c>
      <c r="G32" s="451">
        <f>'t4'!AC71</f>
        <v>0</v>
      </c>
      <c r="H32" s="453">
        <f>'t5'!M32+'t5'!N32</f>
        <v>0</v>
      </c>
      <c r="I32" s="482" t="str">
        <f t="shared" si="0"/>
        <v>OK</v>
      </c>
      <c r="J32" s="482" t="str">
        <f t="shared" si="1"/>
        <v>OK</v>
      </c>
      <c r="K32" s="482" t="str">
        <f t="shared" si="2"/>
        <v>OK</v>
      </c>
    </row>
    <row r="33" spans="1:11" ht="12.75">
      <c r="A33" s="168" t="str">
        <f>'t1'!A33</f>
        <v>INS. SC. ELEMENTARE E EQUIP. TEMPO DETERM. ANNUALE</v>
      </c>
      <c r="B33" s="420" t="str">
        <f>'t1'!B33</f>
        <v>014152</v>
      </c>
      <c r="C33" s="453">
        <f>'t11'!Q35+'t11'!R35</f>
        <v>0</v>
      </c>
      <c r="D33" s="453">
        <f>'t1'!L33+'t1'!M33</f>
        <v>0</v>
      </c>
      <c r="E33" s="453">
        <f>'t3'!G33+'t3'!H33+'t3'!I33+'t3'!J33</f>
        <v>0</v>
      </c>
      <c r="F33" s="453">
        <f>'t4'!BP33</f>
        <v>0</v>
      </c>
      <c r="G33" s="451">
        <f>'t4'!AD71</f>
        <v>0</v>
      </c>
      <c r="H33" s="453">
        <f>'t5'!M33+'t5'!N33</f>
        <v>0</v>
      </c>
      <c r="I33" s="482" t="str">
        <f t="shared" si="0"/>
        <v>OK</v>
      </c>
      <c r="J33" s="482" t="str">
        <f t="shared" si="1"/>
        <v>OK</v>
      </c>
      <c r="K33" s="482" t="str">
        <f t="shared" si="2"/>
        <v>OK</v>
      </c>
    </row>
    <row r="34" spans="1:11" ht="12.75">
      <c r="A34" s="168" t="str">
        <f>'t1'!A34</f>
        <v>DOC. DIPL. SOST. SCUOLA ELEM. T. DETER. ANNUALE</v>
      </c>
      <c r="B34" s="420" t="str">
        <f>'t1'!B34</f>
        <v>014635</v>
      </c>
      <c r="C34" s="453">
        <f>'t11'!Q36+'t11'!R36</f>
        <v>0</v>
      </c>
      <c r="D34" s="453">
        <f>'t1'!L34+'t1'!M34</f>
        <v>0</v>
      </c>
      <c r="E34" s="453">
        <f>'t3'!G34+'t3'!H34+'t3'!I34+'t3'!J34</f>
        <v>0</v>
      </c>
      <c r="F34" s="453">
        <f>'t4'!BP34</f>
        <v>0</v>
      </c>
      <c r="G34" s="451">
        <f>'t4'!AE71</f>
        <v>0</v>
      </c>
      <c r="H34" s="453">
        <f>'t5'!M34+'t5'!N34</f>
        <v>0</v>
      </c>
      <c r="I34" s="482" t="str">
        <f t="shared" si="0"/>
        <v>OK</v>
      </c>
      <c r="J34" s="482" t="str">
        <f t="shared" si="1"/>
        <v>OK</v>
      </c>
      <c r="K34" s="482" t="str">
        <f t="shared" si="2"/>
        <v>OK</v>
      </c>
    </row>
    <row r="35" spans="1:11" ht="12.75">
      <c r="A35" s="168" t="str">
        <f>'t1'!A35</f>
        <v>INS. SCUOLA MATERNA TEMPO DETERM. ANNUALE</v>
      </c>
      <c r="B35" s="420" t="str">
        <f>'t1'!B35</f>
        <v>014156</v>
      </c>
      <c r="C35" s="453">
        <f>'t11'!Q37+'t11'!R37</f>
        <v>0</v>
      </c>
      <c r="D35" s="453">
        <f>'t1'!L35+'t1'!M35</f>
        <v>0</v>
      </c>
      <c r="E35" s="453">
        <f>'t3'!G35+'t3'!H35+'t3'!I35+'t3'!J35</f>
        <v>0</v>
      </c>
      <c r="F35" s="453">
        <f>'t4'!BP35</f>
        <v>0</v>
      </c>
      <c r="G35" s="451">
        <f>'t4'!AF71</f>
        <v>0</v>
      </c>
      <c r="H35" s="453">
        <f>'t5'!M35+'t5'!N35</f>
        <v>0</v>
      </c>
      <c r="I35" s="482" t="str">
        <f aca="true" t="shared" si="3" ref="I35:I53">IF(AND(J35="OK",K35="OK"),"OK","ERRORE")</f>
        <v>OK</v>
      </c>
      <c r="J35" s="482" t="str">
        <f aca="true" t="shared" si="4" ref="J35:J53">IF(AND(C35&gt;0,D35=0,E35=0,F35=0,G35=0,H35=0),"KO","OK")</f>
        <v>OK</v>
      </c>
      <c r="K35" s="482" t="str">
        <f aca="true" t="shared" si="5" ref="K35:K53">IF(AND(C35=0,OR(D35&gt;0,E35&gt;0,F35&gt;0,G35&gt;0,H35&gt;0)),"KO","OK")</f>
        <v>OK</v>
      </c>
    </row>
    <row r="36" spans="1:11" ht="12.75">
      <c r="A36" s="168" t="str">
        <f>'t1'!A36</f>
        <v>DOC. DIPL.SOST. SC. MATERNA T. DET. ANNUALE</v>
      </c>
      <c r="B36" s="420" t="str">
        <f>'t1'!B36</f>
        <v>014643</v>
      </c>
      <c r="C36" s="453">
        <f>'t11'!Q38+'t11'!R38</f>
        <v>0</v>
      </c>
      <c r="D36" s="453">
        <f>'t1'!L36+'t1'!M36</f>
        <v>0</v>
      </c>
      <c r="E36" s="453">
        <f>'t3'!G36+'t3'!H36+'t3'!I36+'t3'!J36</f>
        <v>0</v>
      </c>
      <c r="F36" s="453">
        <f>'t4'!BP36</f>
        <v>0</v>
      </c>
      <c r="G36" s="451">
        <f>'t4'!AG71</f>
        <v>0</v>
      </c>
      <c r="H36" s="453">
        <f>'t5'!M36+'t5'!N36</f>
        <v>0</v>
      </c>
      <c r="I36" s="482" t="str">
        <f t="shared" si="3"/>
        <v>OK</v>
      </c>
      <c r="J36" s="482" t="str">
        <f t="shared" si="4"/>
        <v>OK</v>
      </c>
      <c r="K36" s="482" t="str">
        <f t="shared" si="5"/>
        <v>OK</v>
      </c>
    </row>
    <row r="37" spans="1:11" ht="12.75">
      <c r="A37" s="168" t="str">
        <f>'t1'!A37</f>
        <v>INS. DIPL. ISTIT. II GRADO TEMPO DETERM. ANNUALE</v>
      </c>
      <c r="B37" s="420" t="str">
        <f>'t1'!B37</f>
        <v>014144</v>
      </c>
      <c r="C37" s="453">
        <f>'t11'!Q39+'t11'!R39</f>
        <v>0</v>
      </c>
      <c r="D37" s="453">
        <f>'t1'!L37+'t1'!M37</f>
        <v>0</v>
      </c>
      <c r="E37" s="453">
        <f>'t3'!G37+'t3'!H37+'t3'!I37+'t3'!J37</f>
        <v>0</v>
      </c>
      <c r="F37" s="453">
        <f>'t4'!BP37</f>
        <v>0</v>
      </c>
      <c r="G37" s="451">
        <f>'t4'!AH71</f>
        <v>0</v>
      </c>
      <c r="H37" s="453">
        <f>'t5'!M37+'t5'!N37</f>
        <v>0</v>
      </c>
      <c r="I37" s="482" t="str">
        <f t="shared" si="3"/>
        <v>OK</v>
      </c>
      <c r="J37" s="482" t="str">
        <f t="shared" si="4"/>
        <v>OK</v>
      </c>
      <c r="K37" s="482" t="str">
        <f t="shared" si="5"/>
        <v>OK</v>
      </c>
    </row>
    <row r="38" spans="1:11" ht="12.75">
      <c r="A38" s="168" t="str">
        <f>'t1'!A38</f>
        <v>DOC. DIPL. SOST.IST. SEC. II GRADO T. DET. ANNUALE</v>
      </c>
      <c r="B38" s="420" t="str">
        <f>'t1'!B38</f>
        <v>014657</v>
      </c>
      <c r="C38" s="453">
        <f>'t11'!Q40+'t11'!R40</f>
        <v>0</v>
      </c>
      <c r="D38" s="453">
        <f>'t1'!L38+'t1'!M38</f>
        <v>0</v>
      </c>
      <c r="E38" s="453">
        <f>'t3'!G38+'t3'!H38+'t3'!I38+'t3'!J38</f>
        <v>0</v>
      </c>
      <c r="F38" s="453">
        <f>'t4'!BP38</f>
        <v>0</v>
      </c>
      <c r="G38" s="451">
        <f>'t4'!AI71</f>
        <v>0</v>
      </c>
      <c r="H38" s="453">
        <f>'t5'!M38+'t5'!N38</f>
        <v>0</v>
      </c>
      <c r="I38" s="482" t="str">
        <f t="shared" si="3"/>
        <v>OK</v>
      </c>
      <c r="J38" s="482" t="str">
        <f t="shared" si="4"/>
        <v>OK</v>
      </c>
      <c r="K38" s="482" t="str">
        <f t="shared" si="5"/>
        <v>OK</v>
      </c>
    </row>
    <row r="39" spans="1:11" ht="12.75">
      <c r="A39" s="168" t="str">
        <f>'t1'!A39</f>
        <v>PERS. EDUCAT. T. DET. ANNUALE</v>
      </c>
      <c r="B39" s="420" t="str">
        <f>'t1'!B39</f>
        <v>014647</v>
      </c>
      <c r="C39" s="453">
        <f>'t11'!Q41+'t11'!R41</f>
        <v>0</v>
      </c>
      <c r="D39" s="453">
        <f>'t1'!L39+'t1'!M39</f>
        <v>0</v>
      </c>
      <c r="E39" s="453">
        <f>'t3'!G39+'t3'!H39+'t3'!I39+'t3'!J39</f>
        <v>0</v>
      </c>
      <c r="F39" s="453">
        <f>'t4'!BP39</f>
        <v>0</v>
      </c>
      <c r="G39" s="451">
        <f>'t4'!AJ71</f>
        <v>0</v>
      </c>
      <c r="H39" s="453">
        <f>'t5'!M39+'t5'!N39</f>
        <v>0</v>
      </c>
      <c r="I39" s="482" t="str">
        <f t="shared" si="3"/>
        <v>OK</v>
      </c>
      <c r="J39" s="482" t="str">
        <f t="shared" si="4"/>
        <v>OK</v>
      </c>
      <c r="K39" s="482" t="str">
        <f t="shared" si="5"/>
        <v>OK</v>
      </c>
    </row>
    <row r="40" spans="1:11" ht="12.75">
      <c r="A40" s="168" t="str">
        <f>'t1'!A40</f>
        <v>DOC.RELIG. SCUOLA SECOND. T. D. CON CONTR. ANNUALE</v>
      </c>
      <c r="B40" s="420" t="str">
        <f>'t1'!B40</f>
        <v>016802</v>
      </c>
      <c r="C40" s="453">
        <f>'t11'!Q42+'t11'!R42</f>
        <v>0</v>
      </c>
      <c r="D40" s="453">
        <f>'t1'!L40+'t1'!M40</f>
        <v>0</v>
      </c>
      <c r="E40" s="453">
        <f>'t3'!G40+'t3'!H40+'t3'!I40+'t3'!J40</f>
        <v>0</v>
      </c>
      <c r="F40" s="453">
        <f>'t4'!BP40</f>
        <v>0</v>
      </c>
      <c r="G40" s="451">
        <f>'t4'!AK71</f>
        <v>0</v>
      </c>
      <c r="H40" s="453">
        <f>'t5'!M40+'t5'!N40</f>
        <v>0</v>
      </c>
      <c r="I40" s="482" t="str">
        <f t="shared" si="3"/>
        <v>OK</v>
      </c>
      <c r="J40" s="482" t="str">
        <f t="shared" si="4"/>
        <v>OK</v>
      </c>
      <c r="K40" s="482" t="str">
        <f t="shared" si="5"/>
        <v>OK</v>
      </c>
    </row>
    <row r="41" spans="1:11" ht="12.75">
      <c r="A41" s="168" t="str">
        <f>'t1'!A41</f>
        <v>DOC.RELIG. SCUOLA EL. MAT. T.D. CON CONTR. ANNUA ANNUALE</v>
      </c>
      <c r="B41" s="420" t="str">
        <f>'t1'!B41</f>
        <v>014803</v>
      </c>
      <c r="C41" s="453">
        <f>'t11'!Q43+'t11'!R43</f>
        <v>0</v>
      </c>
      <c r="D41" s="453">
        <f>'t1'!L41+'t1'!M41</f>
        <v>0</v>
      </c>
      <c r="E41" s="453">
        <f>'t3'!G41+'t3'!H41+'t3'!I41+'t3'!J41</f>
        <v>0</v>
      </c>
      <c r="F41" s="453">
        <f>'t4'!BP41</f>
        <v>0</v>
      </c>
      <c r="G41" s="451">
        <f>'t4'!AL71</f>
        <v>0</v>
      </c>
      <c r="H41" s="453">
        <f>'t5'!M41+'t5'!N41</f>
        <v>0</v>
      </c>
      <c r="I41" s="482" t="str">
        <f t="shared" si="3"/>
        <v>OK</v>
      </c>
      <c r="J41" s="482" t="str">
        <f t="shared" si="4"/>
        <v>OK</v>
      </c>
      <c r="K41" s="482" t="str">
        <f t="shared" si="5"/>
        <v>OK</v>
      </c>
    </row>
    <row r="42" spans="1:11" ht="12.75">
      <c r="A42" s="168" t="str">
        <f>'t1'!A42</f>
        <v>DIR. SERV. GEN. ED AMM.TEMPO DETER.</v>
      </c>
      <c r="B42" s="420" t="str">
        <f>'t1'!B42</f>
        <v>013160</v>
      </c>
      <c r="C42" s="453">
        <f>'t11'!Q44+'t11'!R44</f>
        <v>0</v>
      </c>
      <c r="D42" s="453">
        <f>'t1'!L42+'t1'!M42</f>
        <v>0</v>
      </c>
      <c r="E42" s="453">
        <f>'t3'!G42+'t3'!H42+'t3'!I42+'t3'!J42</f>
        <v>0</v>
      </c>
      <c r="F42" s="453">
        <f>'t4'!BP42</f>
        <v>0</v>
      </c>
      <c r="G42" s="451">
        <f>'t4'!AM71</f>
        <v>0</v>
      </c>
      <c r="H42" s="453">
        <f>'t5'!M42+'t5'!N42</f>
        <v>0</v>
      </c>
      <c r="I42" s="482" t="str">
        <f t="shared" si="3"/>
        <v>OK</v>
      </c>
      <c r="J42" s="482" t="str">
        <f t="shared" si="4"/>
        <v>OK</v>
      </c>
      <c r="K42" s="482" t="str">
        <f t="shared" si="5"/>
        <v>OK</v>
      </c>
    </row>
    <row r="43" spans="1:11" ht="12.75">
      <c r="A43" s="168" t="str">
        <f>'t1'!A43</f>
        <v>COORDINATORE AMMINISTRATIVO TEMPO DET. ANNUALE</v>
      </c>
      <c r="B43" s="420" t="str">
        <f>'t1'!B43</f>
        <v>013650</v>
      </c>
      <c r="C43" s="453">
        <f>'t11'!Q45+'t11'!R45</f>
        <v>0</v>
      </c>
      <c r="D43" s="453">
        <f>'t1'!L43+'t1'!M43</f>
        <v>0</v>
      </c>
      <c r="E43" s="453">
        <f>'t3'!G43+'t3'!H43+'t3'!I43+'t3'!J43</f>
        <v>0</v>
      </c>
      <c r="F43" s="453">
        <f>'t4'!BP43</f>
        <v>0</v>
      </c>
      <c r="G43" s="451">
        <f>'t4'!AN71</f>
        <v>0</v>
      </c>
      <c r="H43" s="453">
        <f>'t5'!M43+'t5'!N43</f>
        <v>0</v>
      </c>
      <c r="I43" s="482" t="str">
        <f t="shared" si="3"/>
        <v>OK</v>
      </c>
      <c r="J43" s="482" t="str">
        <f t="shared" si="4"/>
        <v>OK</v>
      </c>
      <c r="K43" s="482" t="str">
        <f t="shared" si="5"/>
        <v>OK</v>
      </c>
    </row>
    <row r="44" spans="1:11" ht="12.75">
      <c r="A44" s="168" t="str">
        <f>'t1'!A44</f>
        <v>COORDINATORE TECNICO TEMPO DET. ANNUALE</v>
      </c>
      <c r="B44" s="420" t="str">
        <f>'t1'!B44</f>
        <v>013653</v>
      </c>
      <c r="C44" s="453">
        <f>'t11'!Q46+'t11'!R46</f>
        <v>0</v>
      </c>
      <c r="D44" s="453">
        <f>'t1'!L44+'t1'!M44</f>
        <v>0</v>
      </c>
      <c r="E44" s="453">
        <f>'t3'!G44+'t3'!H44+'t3'!I44+'t3'!J44</f>
        <v>0</v>
      </c>
      <c r="F44" s="453">
        <f>'t4'!BP44</f>
        <v>0</v>
      </c>
      <c r="G44" s="451">
        <f>'t4'!AO71</f>
        <v>0</v>
      </c>
      <c r="H44" s="453">
        <f>'t5'!M44+'t5'!N44</f>
        <v>0</v>
      </c>
      <c r="I44" s="482" t="str">
        <f t="shared" si="3"/>
        <v>OK</v>
      </c>
      <c r="J44" s="482" t="str">
        <f t="shared" si="4"/>
        <v>OK</v>
      </c>
      <c r="K44" s="482" t="str">
        <f t="shared" si="5"/>
        <v>OK</v>
      </c>
    </row>
    <row r="45" spans="1:11" ht="12.75">
      <c r="A45" s="168" t="str">
        <f>'t1'!A45</f>
        <v>ASSISTENTE AMM.VO TEMPO DET. ANNUALE</v>
      </c>
      <c r="B45" s="420" t="str">
        <f>'t1'!B45</f>
        <v>012118</v>
      </c>
      <c r="C45" s="453">
        <f>'t11'!Q47+'t11'!R47</f>
        <v>0</v>
      </c>
      <c r="D45" s="453">
        <f>'t1'!L45+'t1'!M45</f>
        <v>0</v>
      </c>
      <c r="E45" s="453">
        <f>'t3'!G45+'t3'!H45+'t3'!I45+'t3'!J45</f>
        <v>0</v>
      </c>
      <c r="F45" s="453">
        <f>'t4'!BP45</f>
        <v>0</v>
      </c>
      <c r="G45" s="451">
        <f>'t4'!AP71</f>
        <v>0</v>
      </c>
      <c r="H45" s="453">
        <f>'t5'!M45+'t5'!N45</f>
        <v>0</v>
      </c>
      <c r="I45" s="482" t="str">
        <f t="shared" si="3"/>
        <v>OK</v>
      </c>
      <c r="J45" s="482" t="str">
        <f t="shared" si="4"/>
        <v>OK</v>
      </c>
      <c r="K45" s="482" t="str">
        <f t="shared" si="5"/>
        <v>OK</v>
      </c>
    </row>
    <row r="46" spans="1:11" ht="12.75">
      <c r="A46" s="168" t="str">
        <f>'t1'!A46</f>
        <v>ASSISTENTE TECN. TEMPO DET. ANNUALE</v>
      </c>
      <c r="B46" s="420" t="str">
        <f>'t1'!B46</f>
        <v>012120</v>
      </c>
      <c r="C46" s="453">
        <f>'t11'!Q48+'t11'!R48</f>
        <v>0</v>
      </c>
      <c r="D46" s="453">
        <f>'t1'!L46+'t1'!M46</f>
        <v>0</v>
      </c>
      <c r="E46" s="453">
        <f>'t3'!G46+'t3'!H46+'t3'!I46+'t3'!J46</f>
        <v>0</v>
      </c>
      <c r="F46" s="453">
        <f>'t4'!BP46</f>
        <v>0</v>
      </c>
      <c r="G46" s="451">
        <f>'t4'!AQ71</f>
        <v>0</v>
      </c>
      <c r="H46" s="453">
        <f>'t5'!M46+'t5'!N46</f>
        <v>0</v>
      </c>
      <c r="I46" s="482" t="str">
        <f t="shared" si="3"/>
        <v>OK</v>
      </c>
      <c r="J46" s="482" t="str">
        <f t="shared" si="4"/>
        <v>OK</v>
      </c>
      <c r="K46" s="482" t="str">
        <f t="shared" si="5"/>
        <v>OK</v>
      </c>
    </row>
    <row r="47" spans="1:11" ht="12.75">
      <c r="A47" s="168" t="str">
        <f>'t1'!A47</f>
        <v>CUOCO/INFERMIERE/GUARDAROBIERE TEMPO DETERM.ANNUALE</v>
      </c>
      <c r="B47" s="420" t="str">
        <f>'t1'!B47</f>
        <v>012126</v>
      </c>
      <c r="C47" s="453">
        <f>'t11'!Q49+'t11'!R49</f>
        <v>0</v>
      </c>
      <c r="D47" s="453">
        <f>'t1'!L47+'t1'!M47</f>
        <v>0</v>
      </c>
      <c r="E47" s="453">
        <f>'t3'!G47+'t3'!H47+'t3'!I47+'t3'!J47</f>
        <v>0</v>
      </c>
      <c r="F47" s="453">
        <f>'t4'!BP47</f>
        <v>0</v>
      </c>
      <c r="G47" s="451">
        <f>'t4'!AR71</f>
        <v>0</v>
      </c>
      <c r="H47" s="453">
        <f>'t5'!M47+'t5'!N47</f>
        <v>0</v>
      </c>
      <c r="I47" s="482" t="str">
        <f t="shared" si="3"/>
        <v>OK</v>
      </c>
      <c r="J47" s="482" t="str">
        <f t="shared" si="4"/>
        <v>OK</v>
      </c>
      <c r="K47" s="482" t="str">
        <f t="shared" si="5"/>
        <v>OK</v>
      </c>
    </row>
    <row r="48" spans="1:11" ht="12.75">
      <c r="A48" s="168" t="str">
        <f>'t1'!A48</f>
        <v>COLLABORATORE SCOLASTICO DEI SERVIZI/ADDETTO AZ.AGRARIE TEMPO DET.ANNUALE</v>
      </c>
      <c r="B48" s="420" t="str">
        <f>'t1'!B48</f>
        <v>098708</v>
      </c>
      <c r="C48" s="453">
        <f>'t11'!Q50+'t11'!R50</f>
        <v>0</v>
      </c>
      <c r="D48" s="453">
        <f>'t1'!L48+'t1'!M48</f>
        <v>0</v>
      </c>
      <c r="E48" s="453">
        <f>'t3'!G48+'t3'!H48+'t3'!I48+'t3'!J48</f>
        <v>0</v>
      </c>
      <c r="F48" s="453">
        <f>'t4'!BP48</f>
        <v>0</v>
      </c>
      <c r="G48" s="451">
        <f>'t4'!AS71</f>
        <v>0</v>
      </c>
      <c r="H48" s="453">
        <f>'t5'!M48+'t5'!N48</f>
        <v>0</v>
      </c>
      <c r="I48" s="482" t="str">
        <f t="shared" si="3"/>
        <v>OK</v>
      </c>
      <c r="J48" s="482" t="str">
        <f t="shared" si="4"/>
        <v>OK</v>
      </c>
      <c r="K48" s="482" t="str">
        <f t="shared" si="5"/>
        <v>OK</v>
      </c>
    </row>
    <row r="49" spans="1:11" ht="12.75">
      <c r="A49" s="168" t="str">
        <f>'t1'!A49</f>
        <v>COLLABORATORE SCOLASTICO TEMPO DET.ANNUALE</v>
      </c>
      <c r="B49" s="420" t="str">
        <f>'t1'!B49</f>
        <v>011124</v>
      </c>
      <c r="C49" s="453">
        <f>'t11'!Q51+'t11'!R51</f>
        <v>0</v>
      </c>
      <c r="D49" s="453">
        <f>'t1'!L49+'t1'!M49</f>
        <v>0</v>
      </c>
      <c r="E49" s="453">
        <f>'t3'!G49+'t3'!H49+'t3'!I49+'t3'!J49</f>
        <v>0</v>
      </c>
      <c r="F49" s="453">
        <f>'t4'!BP49</f>
        <v>0</v>
      </c>
      <c r="G49" s="451">
        <f>'t4'!AT71</f>
        <v>0</v>
      </c>
      <c r="H49" s="453">
        <f>'t5'!M49+'t5'!N49</f>
        <v>0</v>
      </c>
      <c r="I49" s="482" t="str">
        <f t="shared" si="3"/>
        <v>OK</v>
      </c>
      <c r="J49" s="482" t="str">
        <f t="shared" si="4"/>
        <v>OK</v>
      </c>
      <c r="K49" s="482" t="str">
        <f t="shared" si="5"/>
        <v>OK</v>
      </c>
    </row>
    <row r="50" spans="1:11" ht="12.75">
      <c r="A50" s="168" t="str">
        <f>'t1'!A50</f>
        <v>DOC. LAUR. IST. SEC. II GRADO T. DETERM. NON ANNUALE</v>
      </c>
      <c r="B50" s="420" t="str">
        <f>'t1'!B50</f>
        <v>016133</v>
      </c>
      <c r="C50" s="453">
        <f>'t11'!Q52+'t11'!R52</f>
        <v>0</v>
      </c>
      <c r="D50" s="453">
        <f>'t1'!L50+'t1'!M50</f>
        <v>0</v>
      </c>
      <c r="E50" s="453">
        <f>'t3'!G50+'t3'!H50+'t3'!I50+'t3'!J50</f>
        <v>0</v>
      </c>
      <c r="F50" s="453">
        <f>'t4'!BP50</f>
        <v>0</v>
      </c>
      <c r="G50" s="451">
        <f>'t4'!AU71</f>
        <v>0</v>
      </c>
      <c r="H50" s="453">
        <f>'t5'!M50+'t5'!N50</f>
        <v>0</v>
      </c>
      <c r="I50" s="482" t="str">
        <f t="shared" si="3"/>
        <v>OK</v>
      </c>
      <c r="J50" s="482" t="str">
        <f t="shared" si="4"/>
        <v>OK</v>
      </c>
      <c r="K50" s="482" t="str">
        <f t="shared" si="5"/>
        <v>OK</v>
      </c>
    </row>
    <row r="51" spans="1:11" ht="12.75">
      <c r="A51" s="168" t="str">
        <f>'t1'!A51</f>
        <v>DOC. LAUR. SOST. IST. SEC. II GRADO T. DETER. NON ANNUALE</v>
      </c>
      <c r="B51" s="420" t="str">
        <f>'t1'!B51</f>
        <v>016632</v>
      </c>
      <c r="C51" s="453">
        <f>'t11'!Q53+'t11'!R53</f>
        <v>0</v>
      </c>
      <c r="D51" s="453">
        <f>'t1'!L51+'t1'!M51</f>
        <v>0</v>
      </c>
      <c r="E51" s="453">
        <f>'t3'!G51+'t3'!H51+'t3'!I51+'t3'!J51</f>
        <v>0</v>
      </c>
      <c r="F51" s="453">
        <f>'t4'!BP51</f>
        <v>0</v>
      </c>
      <c r="G51" s="451">
        <f>'t4'!AV71</f>
        <v>0</v>
      </c>
      <c r="H51" s="453">
        <f>'t5'!M51+'t5'!N51</f>
        <v>0</v>
      </c>
      <c r="I51" s="482" t="str">
        <f t="shared" si="3"/>
        <v>OK</v>
      </c>
      <c r="J51" s="482" t="str">
        <f t="shared" si="4"/>
        <v>OK</v>
      </c>
      <c r="K51" s="482" t="str">
        <f t="shared" si="5"/>
        <v>OK</v>
      </c>
    </row>
    <row r="52" spans="1:11" ht="12.75">
      <c r="A52" s="168" t="str">
        <f>'t1'!A52</f>
        <v>DOC. SCUOLA MEDIA ED EQUIP. TEMPO DETERM. NON ANNUALE</v>
      </c>
      <c r="B52" s="420" t="str">
        <f>'t1'!B52</f>
        <v>016137</v>
      </c>
      <c r="C52" s="453">
        <f>'t11'!Q54+'t11'!R54</f>
        <v>0</v>
      </c>
      <c r="D52" s="453">
        <f>'t1'!L52+'t1'!M52</f>
        <v>0</v>
      </c>
      <c r="E52" s="453">
        <f>'t3'!G52+'t3'!H52+'t3'!I52+'t3'!J52</f>
        <v>0</v>
      </c>
      <c r="F52" s="453">
        <f>'t4'!BP52</f>
        <v>0</v>
      </c>
      <c r="G52" s="451">
        <f>'t4'!AW71</f>
        <v>0</v>
      </c>
      <c r="H52" s="453">
        <f>'t5'!M52+'t5'!N52</f>
        <v>0</v>
      </c>
      <c r="I52" s="482" t="str">
        <f t="shared" si="3"/>
        <v>OK</v>
      </c>
      <c r="J52" s="482" t="str">
        <f t="shared" si="4"/>
        <v>OK</v>
      </c>
      <c r="K52" s="482" t="str">
        <f t="shared" si="5"/>
        <v>OK</v>
      </c>
    </row>
    <row r="53" spans="1:11" ht="12.75">
      <c r="A53" s="168" t="str">
        <f>'t1'!A53</f>
        <v>DOC. LAUR. SOST. SCUOLA MEDIA T.DETER. NON ANNUALE</v>
      </c>
      <c r="B53" s="420" t="str">
        <f>'t1'!B53</f>
        <v>016640</v>
      </c>
      <c r="C53" s="453">
        <f>'t11'!Q55+'t11'!R55</f>
        <v>0</v>
      </c>
      <c r="D53" s="453">
        <f>'t1'!L53+'t1'!M53</f>
        <v>0</v>
      </c>
      <c r="E53" s="453">
        <f>'t3'!G53+'t3'!H53+'t3'!I53+'t3'!J53</f>
        <v>0</v>
      </c>
      <c r="F53" s="453">
        <f>'t4'!BP53</f>
        <v>0</v>
      </c>
      <c r="G53" s="451">
        <f>'t4'!AX71</f>
        <v>0</v>
      </c>
      <c r="H53" s="453">
        <f>'t5'!M53+'t5'!N53</f>
        <v>0</v>
      </c>
      <c r="I53" s="482" t="str">
        <f t="shared" si="3"/>
        <v>OK</v>
      </c>
      <c r="J53" s="482" t="str">
        <f t="shared" si="4"/>
        <v>OK</v>
      </c>
      <c r="K53" s="482" t="str">
        <f t="shared" si="5"/>
        <v>OK</v>
      </c>
    </row>
    <row r="54" spans="1:11" ht="12.75">
      <c r="A54" s="168" t="str">
        <f>'t1'!A54</f>
        <v>INS. SC. ELEMENTARE E EQUIP. TEMPO DETERM. NON ANNUALE</v>
      </c>
      <c r="B54" s="420" t="str">
        <f>'t1'!B54</f>
        <v>014153</v>
      </c>
      <c r="C54" s="453">
        <f>'t11'!Q56+'t11'!R56</f>
        <v>0</v>
      </c>
      <c r="D54" s="453">
        <f>'t1'!L54+'t1'!M54</f>
        <v>0</v>
      </c>
      <c r="E54" s="453">
        <f>'t3'!G54+'t3'!H54+'t3'!I54+'t3'!J54</f>
        <v>0</v>
      </c>
      <c r="F54" s="453">
        <f>'t4'!BP54</f>
        <v>0</v>
      </c>
      <c r="G54" s="451">
        <f>'t4'!AY71</f>
        <v>0</v>
      </c>
      <c r="H54" s="453">
        <f>'t5'!M54+'t5'!N54</f>
        <v>0</v>
      </c>
      <c r="I54" s="482" t="str">
        <f aca="true" t="shared" si="6" ref="I54:I70">IF(AND(J54="OK",K54="OK"),"OK","ERRORE")</f>
        <v>OK</v>
      </c>
      <c r="J54" s="482" t="str">
        <f aca="true" t="shared" si="7" ref="J54:J70">IF(AND(C54&gt;0,D54=0,E54=0,F54=0,G54=0,H54=0),"KO","OK")</f>
        <v>OK</v>
      </c>
      <c r="K54" s="482" t="str">
        <f aca="true" t="shared" si="8" ref="K54:K70">IF(AND(C54=0,OR(D54&gt;0,E54&gt;0,F54&gt;0,G54&gt;0,H54&gt;0)),"KO","OK")</f>
        <v>OK</v>
      </c>
    </row>
    <row r="55" spans="1:11" ht="12.75">
      <c r="A55" s="168" t="str">
        <f>'t1'!A55</f>
        <v>DOC. DIPL. SOST SCUOLA ELEM. T. DETER. NON ANNUALE</v>
      </c>
      <c r="B55" s="420" t="str">
        <f>'t1'!B55</f>
        <v>014636</v>
      </c>
      <c r="C55" s="453">
        <f>'t11'!Q57+'t11'!R57</f>
        <v>0</v>
      </c>
      <c r="D55" s="453">
        <f>'t1'!L55+'t1'!M55</f>
        <v>0</v>
      </c>
      <c r="E55" s="453">
        <f>'t3'!G55+'t3'!H55+'t3'!I55+'t3'!J55</f>
        <v>0</v>
      </c>
      <c r="F55" s="453">
        <f>'t4'!BP55</f>
        <v>0</v>
      </c>
      <c r="G55" s="451">
        <f>'t4'!AZ71</f>
        <v>0</v>
      </c>
      <c r="H55" s="453">
        <f>'t5'!M55+'t5'!N55</f>
        <v>0</v>
      </c>
      <c r="I55" s="482" t="str">
        <f t="shared" si="6"/>
        <v>OK</v>
      </c>
      <c r="J55" s="482" t="str">
        <f t="shared" si="7"/>
        <v>OK</v>
      </c>
      <c r="K55" s="482" t="str">
        <f t="shared" si="8"/>
        <v>OK</v>
      </c>
    </row>
    <row r="56" spans="1:11" ht="12.75">
      <c r="A56" s="168" t="str">
        <f>'t1'!A56</f>
        <v>INS. SCUOLA MATERNA TEMPO DETERM. NON ANNUALE</v>
      </c>
      <c r="B56" s="420" t="str">
        <f>'t1'!B56</f>
        <v>014157</v>
      </c>
      <c r="C56" s="453">
        <f>'t11'!Q58+'t11'!R58</f>
        <v>0</v>
      </c>
      <c r="D56" s="453">
        <f>'t1'!L56+'t1'!M56</f>
        <v>0</v>
      </c>
      <c r="E56" s="453">
        <f>'t3'!G56+'t3'!H56+'t3'!I56+'t3'!J56</f>
        <v>0</v>
      </c>
      <c r="F56" s="453">
        <f>'t4'!BP56</f>
        <v>0</v>
      </c>
      <c r="G56" s="451">
        <f>'t4'!BA71</f>
        <v>0</v>
      </c>
      <c r="H56" s="453">
        <f>'t5'!M56+'t5'!N56</f>
        <v>0</v>
      </c>
      <c r="I56" s="482" t="str">
        <f t="shared" si="6"/>
        <v>OK</v>
      </c>
      <c r="J56" s="482" t="str">
        <f t="shared" si="7"/>
        <v>OK</v>
      </c>
      <c r="K56" s="482" t="str">
        <f t="shared" si="8"/>
        <v>OK</v>
      </c>
    </row>
    <row r="57" spans="1:11" ht="12.75">
      <c r="A57" s="168" t="str">
        <f>'t1'!A57</f>
        <v>DOC.DIPL.SOST.SC. MATERNA T.DET. NON ANNUALE</v>
      </c>
      <c r="B57" s="420" t="str">
        <f>'t1'!B57</f>
        <v>014644</v>
      </c>
      <c r="C57" s="453">
        <f>'t11'!Q59+'t11'!R59</f>
        <v>0</v>
      </c>
      <c r="D57" s="453">
        <f>'t1'!L57+'t1'!M57</f>
        <v>0</v>
      </c>
      <c r="E57" s="453">
        <f>'t3'!G57+'t3'!H57+'t3'!I57+'t3'!J57</f>
        <v>0</v>
      </c>
      <c r="F57" s="453">
        <f>'t4'!BP57</f>
        <v>0</v>
      </c>
      <c r="G57" s="451">
        <f>'t4'!BB71</f>
        <v>0</v>
      </c>
      <c r="H57" s="453">
        <f>'t5'!M57+'t5'!N57</f>
        <v>0</v>
      </c>
      <c r="I57" s="482" t="str">
        <f t="shared" si="6"/>
        <v>OK</v>
      </c>
      <c r="J57" s="482" t="str">
        <f t="shared" si="7"/>
        <v>OK</v>
      </c>
      <c r="K57" s="482" t="str">
        <f t="shared" si="8"/>
        <v>OK</v>
      </c>
    </row>
    <row r="58" spans="1:11" ht="12.75">
      <c r="A58" s="168" t="str">
        <f>'t1'!A58</f>
        <v>INS. DIPL. ISTIT. II GRADO TEMPO DETERM. NON ANNUALE</v>
      </c>
      <c r="B58" s="420" t="str">
        <f>'t1'!B58</f>
        <v>014145</v>
      </c>
      <c r="C58" s="453">
        <f>'t11'!Q60+'t11'!R60</f>
        <v>0</v>
      </c>
      <c r="D58" s="453">
        <f>'t1'!L58+'t1'!M58</f>
        <v>0</v>
      </c>
      <c r="E58" s="453">
        <f>'t3'!G58+'t3'!H58+'t3'!I58+'t3'!J58</f>
        <v>0</v>
      </c>
      <c r="F58" s="453">
        <f>'t4'!BP58</f>
        <v>0</v>
      </c>
      <c r="G58" s="451">
        <f>'t4'!BC71</f>
        <v>0</v>
      </c>
      <c r="H58" s="453">
        <f>'t5'!M58+'t5'!N58</f>
        <v>0</v>
      </c>
      <c r="I58" s="482" t="str">
        <f t="shared" si="6"/>
        <v>OK</v>
      </c>
      <c r="J58" s="482" t="str">
        <f t="shared" si="7"/>
        <v>OK</v>
      </c>
      <c r="K58" s="482" t="str">
        <f t="shared" si="8"/>
        <v>OK</v>
      </c>
    </row>
    <row r="59" spans="1:11" ht="12.75">
      <c r="A59" s="168" t="str">
        <f>'t1'!A59</f>
        <v>DOC. DIPL. SOST.IST. SEC. II GRADO T. DET. NON ANNUALE</v>
      </c>
      <c r="B59" s="420" t="str">
        <f>'t1'!B59</f>
        <v>014658</v>
      </c>
      <c r="C59" s="453">
        <f>'t11'!Q61+'t11'!R61</f>
        <v>0</v>
      </c>
      <c r="D59" s="453">
        <f>'t1'!L59+'t1'!M59</f>
        <v>0</v>
      </c>
      <c r="E59" s="453">
        <f>'t3'!G59+'t3'!H59+'t3'!I59+'t3'!J59</f>
        <v>0</v>
      </c>
      <c r="F59" s="453">
        <f>'t4'!BP59</f>
        <v>0</v>
      </c>
      <c r="G59" s="451">
        <f>'t4'!BD71</f>
        <v>0</v>
      </c>
      <c r="H59" s="453">
        <f>'t5'!M59+'t5'!N59</f>
        <v>0</v>
      </c>
      <c r="I59" s="482" t="str">
        <f t="shared" si="6"/>
        <v>OK</v>
      </c>
      <c r="J59" s="482" t="str">
        <f t="shared" si="7"/>
        <v>OK</v>
      </c>
      <c r="K59" s="482" t="str">
        <f t="shared" si="8"/>
        <v>OK</v>
      </c>
    </row>
    <row r="60" spans="1:11" ht="12.75">
      <c r="A60" s="168" t="str">
        <f>'t1'!A60</f>
        <v>PERS. EDUCAT. T. DET. NON ANNUALE</v>
      </c>
      <c r="B60" s="420" t="str">
        <f>'t1'!B60</f>
        <v>014648</v>
      </c>
      <c r="C60" s="453">
        <f>'t11'!Q62+'t11'!R62</f>
        <v>0</v>
      </c>
      <c r="D60" s="453">
        <f>'t1'!L60+'t1'!M60</f>
        <v>0</v>
      </c>
      <c r="E60" s="453">
        <f>'t3'!G60+'t3'!H60+'t3'!I60+'t3'!J60</f>
        <v>0</v>
      </c>
      <c r="F60" s="453">
        <f>'t4'!BP60</f>
        <v>0</v>
      </c>
      <c r="G60" s="451">
        <f>'t4'!BE71</f>
        <v>0</v>
      </c>
      <c r="H60" s="453">
        <f>'t5'!M60+'t5'!N60</f>
        <v>0</v>
      </c>
      <c r="I60" s="482" t="str">
        <f t="shared" si="6"/>
        <v>OK</v>
      </c>
      <c r="J60" s="482" t="str">
        <f t="shared" si="7"/>
        <v>OK</v>
      </c>
      <c r="K60" s="482" t="str">
        <f t="shared" si="8"/>
        <v>OK</v>
      </c>
    </row>
    <row r="61" spans="1:11" ht="12.75">
      <c r="A61" s="168" t="str">
        <f>'t1'!A61</f>
        <v>DOC.RELIG. SCUOLA SECOND. T. D.CON CONTR. TERMINE ATT. DID.</v>
      </c>
      <c r="B61" s="420" t="str">
        <f>'t1'!B61</f>
        <v>016804</v>
      </c>
      <c r="C61" s="453">
        <f>'t11'!Q63+'t11'!R63</f>
        <v>0</v>
      </c>
      <c r="D61" s="453">
        <f>'t1'!L61+'t1'!M61</f>
        <v>0</v>
      </c>
      <c r="E61" s="453">
        <f>'t3'!G61+'t3'!H61+'t3'!I61+'t3'!J61</f>
        <v>0</v>
      </c>
      <c r="F61" s="453">
        <f>'t4'!BP61</f>
        <v>0</v>
      </c>
      <c r="G61" s="451">
        <f>'t4'!BF71</f>
        <v>0</v>
      </c>
      <c r="H61" s="453">
        <f>'t5'!M61+'t5'!N61</f>
        <v>0</v>
      </c>
      <c r="I61" s="482" t="str">
        <f t="shared" si="6"/>
        <v>OK</v>
      </c>
      <c r="J61" s="482" t="str">
        <f t="shared" si="7"/>
        <v>OK</v>
      </c>
      <c r="K61" s="482" t="str">
        <f t="shared" si="8"/>
        <v>OK</v>
      </c>
    </row>
    <row r="62" spans="1:11" ht="12.75">
      <c r="A62" s="168" t="str">
        <f>'t1'!A62</f>
        <v>DOC.RELIG. SCUOLA EL. MAT. T. D. CONTR. TERMINE ATT. DID. </v>
      </c>
      <c r="B62" s="420" t="str">
        <f>'t1'!B62</f>
        <v>014805</v>
      </c>
      <c r="C62" s="453">
        <f>'t11'!Q64+'t11'!R64</f>
        <v>0</v>
      </c>
      <c r="D62" s="453">
        <f>'t1'!L62+'t1'!M62</f>
        <v>0</v>
      </c>
      <c r="E62" s="453">
        <f>'t3'!G62+'t3'!H62+'t3'!I62+'t3'!J62</f>
        <v>0</v>
      </c>
      <c r="F62" s="453">
        <f>'t4'!BP62</f>
        <v>0</v>
      </c>
      <c r="G62" s="451">
        <f>'t4'!BG71</f>
        <v>0</v>
      </c>
      <c r="H62" s="453">
        <f>'t5'!M62+'t5'!N62</f>
        <v>0</v>
      </c>
      <c r="I62" s="482" t="str">
        <f t="shared" si="6"/>
        <v>OK</v>
      </c>
      <c r="J62" s="482" t="str">
        <f t="shared" si="7"/>
        <v>OK</v>
      </c>
      <c r="K62" s="482" t="str">
        <f t="shared" si="8"/>
        <v>OK</v>
      </c>
    </row>
    <row r="63" spans="1:11" ht="12.75">
      <c r="A63" s="168" t="str">
        <f>'t1'!A63</f>
        <v>DIR. SERV, GEN. ED AMM. TEMPO DETER. NON ANNUALE</v>
      </c>
      <c r="B63" s="420" t="str">
        <f>'t1'!B63</f>
        <v>013710</v>
      </c>
      <c r="C63" s="453">
        <f>'t11'!Q65+'t11'!R65</f>
        <v>0</v>
      </c>
      <c r="D63" s="453">
        <f>'t1'!L63+'t1'!M63</f>
        <v>0</v>
      </c>
      <c r="E63" s="453">
        <f>'t3'!G63+'t3'!H63+'t3'!I63+'t3'!J63</f>
        <v>0</v>
      </c>
      <c r="F63" s="453">
        <f>'t4'!BP63</f>
        <v>0</v>
      </c>
      <c r="G63" s="451">
        <f>'t4'!BH71</f>
        <v>0</v>
      </c>
      <c r="H63" s="453">
        <f>'t5'!M63+'t5'!N63</f>
        <v>0</v>
      </c>
      <c r="I63" s="482" t="str">
        <f t="shared" si="6"/>
        <v>OK</v>
      </c>
      <c r="J63" s="482" t="str">
        <f t="shared" si="7"/>
        <v>OK</v>
      </c>
      <c r="K63" s="482" t="str">
        <f t="shared" si="8"/>
        <v>OK</v>
      </c>
    </row>
    <row r="64" spans="1:11" ht="12.75">
      <c r="A64" s="168" t="str">
        <f>'t1'!A64</f>
        <v>COORDINATORE AMMINISTRATIVO TEMPO DET. NON ANNUALE</v>
      </c>
      <c r="B64" s="420" t="str">
        <f>'t1'!B64</f>
        <v>013651</v>
      </c>
      <c r="C64" s="453">
        <f>'t11'!Q66+'t11'!R66</f>
        <v>0</v>
      </c>
      <c r="D64" s="453">
        <f>'t1'!L64+'t1'!M64</f>
        <v>0</v>
      </c>
      <c r="E64" s="453">
        <f>'t3'!G64+'t3'!H64+'t3'!I64+'t3'!J64</f>
        <v>0</v>
      </c>
      <c r="F64" s="453">
        <f>'t4'!BP64</f>
        <v>0</v>
      </c>
      <c r="G64" s="451">
        <f>'t4'!BI71</f>
        <v>0</v>
      </c>
      <c r="H64" s="453">
        <f>'t5'!M64+'t5'!N64</f>
        <v>0</v>
      </c>
      <c r="I64" s="482" t="str">
        <f t="shared" si="6"/>
        <v>OK</v>
      </c>
      <c r="J64" s="482" t="str">
        <f t="shared" si="7"/>
        <v>OK</v>
      </c>
      <c r="K64" s="482" t="str">
        <f t="shared" si="8"/>
        <v>OK</v>
      </c>
    </row>
    <row r="65" spans="1:11" ht="12.75">
      <c r="A65" s="168" t="str">
        <f>'t1'!A65</f>
        <v>COORDINATORE TECNICO TEMPO DET. NON ANNUALE</v>
      </c>
      <c r="B65" s="420" t="str">
        <f>'t1'!B65</f>
        <v>013654</v>
      </c>
      <c r="C65" s="453">
        <f>'t11'!Q67+'t11'!R67</f>
        <v>0</v>
      </c>
      <c r="D65" s="453">
        <f>'t1'!L65+'t1'!M65</f>
        <v>0</v>
      </c>
      <c r="E65" s="453">
        <f>'t3'!G65+'t3'!H65+'t3'!I65+'t3'!J65</f>
        <v>0</v>
      </c>
      <c r="F65" s="453">
        <f>'t4'!BP65</f>
        <v>0</v>
      </c>
      <c r="G65" s="451">
        <f>'t4'!BJ71</f>
        <v>0</v>
      </c>
      <c r="H65" s="453">
        <f>'t5'!M65+'t5'!N65</f>
        <v>0</v>
      </c>
      <c r="I65" s="482" t="str">
        <f t="shared" si="6"/>
        <v>OK</v>
      </c>
      <c r="J65" s="482" t="str">
        <f t="shared" si="7"/>
        <v>OK</v>
      </c>
      <c r="K65" s="482" t="str">
        <f t="shared" si="8"/>
        <v>OK</v>
      </c>
    </row>
    <row r="66" spans="1:11" ht="12.75">
      <c r="A66" s="168" t="str">
        <f>'t1'!A66</f>
        <v>ASSIST.AMM.VO TEMPO DET. NON ANNUALE</v>
      </c>
      <c r="B66" s="420" t="str">
        <f>'t1'!B66</f>
        <v>012613</v>
      </c>
      <c r="C66" s="453">
        <f>'t11'!Q68+'t11'!R68</f>
        <v>0</v>
      </c>
      <c r="D66" s="453">
        <f>'t1'!L66+'t1'!M66</f>
        <v>0</v>
      </c>
      <c r="E66" s="453">
        <f>'t3'!G66+'t3'!H66+'t3'!I66+'t3'!J66</f>
        <v>0</v>
      </c>
      <c r="F66" s="453">
        <f>'t4'!BP66</f>
        <v>0</v>
      </c>
      <c r="G66" s="451">
        <f>'t4'!BK71</f>
        <v>0</v>
      </c>
      <c r="H66" s="453">
        <f>'t5'!M66+'t5'!N66</f>
        <v>0</v>
      </c>
      <c r="I66" s="482" t="str">
        <f t="shared" si="6"/>
        <v>OK</v>
      </c>
      <c r="J66" s="482" t="str">
        <f t="shared" si="7"/>
        <v>OK</v>
      </c>
      <c r="K66" s="482" t="str">
        <f t="shared" si="8"/>
        <v>OK</v>
      </c>
    </row>
    <row r="67" spans="1:11" ht="12.75">
      <c r="A67" s="168" t="str">
        <f>'t1'!A67</f>
        <v>ASSIST.TECN. T. DETERM. NON ANNUALE</v>
      </c>
      <c r="B67" s="420" t="str">
        <f>'t1'!B67</f>
        <v>012615</v>
      </c>
      <c r="C67" s="453">
        <f>'t11'!Q69+'t11'!R69</f>
        <v>0</v>
      </c>
      <c r="D67" s="453">
        <f>'t1'!L67+'t1'!M67</f>
        <v>0</v>
      </c>
      <c r="E67" s="453">
        <f>'t3'!G67+'t3'!H67+'t3'!I67+'t3'!J67</f>
        <v>0</v>
      </c>
      <c r="F67" s="453">
        <f>'t4'!BP67</f>
        <v>0</v>
      </c>
      <c r="G67" s="451">
        <f>'t4'!BL71</f>
        <v>0</v>
      </c>
      <c r="H67" s="453">
        <f>'t5'!M67+'t5'!N67</f>
        <v>0</v>
      </c>
      <c r="I67" s="482" t="str">
        <f t="shared" si="6"/>
        <v>OK</v>
      </c>
      <c r="J67" s="482" t="str">
        <f t="shared" si="7"/>
        <v>OK</v>
      </c>
      <c r="K67" s="482" t="str">
        <f t="shared" si="8"/>
        <v>OK</v>
      </c>
    </row>
    <row r="68" spans="1:11" ht="12.75">
      <c r="A68" s="168" t="str">
        <f>'t1'!A68</f>
        <v>CUOCO/INFERMIERE/GUARDAROBIERE T.DETER.NON ANNUALE</v>
      </c>
      <c r="B68" s="420" t="str">
        <f>'t1'!B68</f>
        <v>012621</v>
      </c>
      <c r="C68" s="453">
        <f>'t11'!Q70+'t11'!R70</f>
        <v>0</v>
      </c>
      <c r="D68" s="453">
        <f>'t1'!L68+'t1'!M68</f>
        <v>0</v>
      </c>
      <c r="E68" s="453">
        <f>'t3'!G68+'t3'!H68+'t3'!I68+'t3'!J68</f>
        <v>0</v>
      </c>
      <c r="F68" s="453">
        <f>'t4'!BP68</f>
        <v>0</v>
      </c>
      <c r="G68" s="451">
        <f>'t4'!BM71</f>
        <v>0</v>
      </c>
      <c r="H68" s="453">
        <f>'t5'!M68+'t5'!N68</f>
        <v>0</v>
      </c>
      <c r="I68" s="482" t="str">
        <f t="shared" si="6"/>
        <v>OK</v>
      </c>
      <c r="J68" s="482" t="str">
        <f t="shared" si="7"/>
        <v>OK</v>
      </c>
      <c r="K68" s="482" t="str">
        <f t="shared" si="8"/>
        <v>OK</v>
      </c>
    </row>
    <row r="69" spans="1:11" ht="12.75">
      <c r="A69" s="168" t="str">
        <f>'t1'!A69</f>
        <v>COLLABORATORE SCOLASTICO DEI SERVIZI/ADDETTO  AZ.AGRARIE A TEMPO DETERM. NON ANNUALE</v>
      </c>
      <c r="B69" s="420" t="str">
        <f>'t1'!B69</f>
        <v>098712</v>
      </c>
      <c r="C69" s="453">
        <f>'t11'!Q71+'t11'!R71</f>
        <v>0</v>
      </c>
      <c r="D69" s="453">
        <f>'t1'!L69+'t1'!M69</f>
        <v>0</v>
      </c>
      <c r="E69" s="453">
        <f>'t3'!G69+'t3'!H69+'t3'!I69+'t3'!J69</f>
        <v>0</v>
      </c>
      <c r="F69" s="453">
        <f>'t4'!BP69</f>
        <v>0</v>
      </c>
      <c r="G69" s="451">
        <f>'t4'!BN71</f>
        <v>0</v>
      </c>
      <c r="H69" s="453">
        <f>'t5'!M69+'t5'!N69</f>
        <v>0</v>
      </c>
      <c r="I69" s="482" t="str">
        <f t="shared" si="6"/>
        <v>OK</v>
      </c>
      <c r="J69" s="482" t="str">
        <f t="shared" si="7"/>
        <v>OK</v>
      </c>
      <c r="K69" s="482" t="str">
        <f t="shared" si="8"/>
        <v>OK</v>
      </c>
    </row>
    <row r="70" spans="1:11" ht="12.75">
      <c r="A70" s="168" t="str">
        <f>'t1'!A70</f>
        <v>COLLAB. SCOLAST. T. DETER. NON ANNUALE</v>
      </c>
      <c r="B70" s="420" t="str">
        <f>'t1'!B70</f>
        <v>011617</v>
      </c>
      <c r="C70" s="453">
        <f>'t11'!Q72+'t11'!R72</f>
        <v>0</v>
      </c>
      <c r="D70" s="453">
        <f>'t1'!L70+'t1'!M70</f>
        <v>0</v>
      </c>
      <c r="E70" s="453">
        <f>'t3'!G70+'t3'!H70+'t3'!I70+'t3'!J70</f>
        <v>0</v>
      </c>
      <c r="F70" s="453">
        <f>'t4'!BP70</f>
        <v>0</v>
      </c>
      <c r="G70" s="451">
        <f>'t4'!BO71</f>
        <v>0</v>
      </c>
      <c r="H70" s="453">
        <f>'t5'!M70+'t5'!N70</f>
        <v>0</v>
      </c>
      <c r="I70" s="482" t="str">
        <f t="shared" si="6"/>
        <v>OK</v>
      </c>
      <c r="J70" s="482" t="str">
        <f t="shared" si="7"/>
        <v>OK</v>
      </c>
      <c r="K70" s="482" t="str">
        <f t="shared" si="8"/>
        <v>OK</v>
      </c>
    </row>
  </sheetData>
  <sheetProtection password="EA98" sheet="1" objects="1" scenarios="1" formatColumns="0" selectLockedCells="1" selectUnlockedCells="1"/>
  <mergeCells count="2">
    <mergeCell ref="A1:K1"/>
    <mergeCell ref="D2:K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/>
  <dimension ref="A1:M13"/>
  <sheetViews>
    <sheetView showGridLines="0" workbookViewId="0" topLeftCell="A1">
      <selection activeCell="C6" sqref="C6"/>
    </sheetView>
  </sheetViews>
  <sheetFormatPr defaultColWidth="9.33203125" defaultRowHeight="10.5"/>
  <cols>
    <col min="1" max="1" width="42.5" style="5" bestFit="1" customWidth="1"/>
    <col min="2" max="2" width="13.33203125" style="7" customWidth="1"/>
    <col min="3" max="10" width="11.16015625" style="5" customWidth="1"/>
    <col min="11" max="11" width="13.33203125" style="5" customWidth="1"/>
    <col min="12" max="12" width="12.5" style="5" customWidth="1"/>
    <col min="13" max="13" width="10" style="5" customWidth="1"/>
    <col min="14" max="16384" width="9.33203125" style="5" customWidth="1"/>
  </cols>
  <sheetData>
    <row r="1" spans="1:13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3"/>
      <c r="L1" s="413"/>
      <c r="M1"/>
    </row>
    <row r="2" spans="1:12" ht="30" customHeight="1" thickBot="1">
      <c r="A2" s="6"/>
      <c r="G2" s="759"/>
      <c r="H2" s="759"/>
      <c r="I2" s="759"/>
      <c r="J2" s="759"/>
      <c r="K2" s="759"/>
      <c r="L2" s="759"/>
    </row>
    <row r="3" spans="1:12" ht="24.75" customHeight="1" thickBot="1">
      <c r="A3" s="12"/>
      <c r="B3" s="13"/>
      <c r="C3" s="131" t="s">
        <v>214</v>
      </c>
      <c r="D3" s="14"/>
      <c r="E3" s="14"/>
      <c r="F3" s="14"/>
      <c r="G3" s="14"/>
      <c r="H3" s="14"/>
      <c r="I3" s="14"/>
      <c r="J3" s="14"/>
      <c r="K3" s="14"/>
      <c r="L3" s="132"/>
    </row>
    <row r="4" spans="1:12" ht="34.5" thickTop="1">
      <c r="A4" s="133" t="s">
        <v>41</v>
      </c>
      <c r="B4" s="134" t="s">
        <v>1</v>
      </c>
      <c r="C4" s="23" t="s">
        <v>72</v>
      </c>
      <c r="D4" s="135"/>
      <c r="E4" s="23" t="s">
        <v>73</v>
      </c>
      <c r="F4" s="135"/>
      <c r="G4" s="23" t="s">
        <v>564</v>
      </c>
      <c r="H4" s="135"/>
      <c r="I4" s="23" t="s">
        <v>74</v>
      </c>
      <c r="J4" s="135"/>
      <c r="K4" s="23" t="s">
        <v>71</v>
      </c>
      <c r="L4" s="409"/>
    </row>
    <row r="5" spans="1:12" ht="20.25" customHeight="1" thickBot="1">
      <c r="A5" s="15"/>
      <c r="B5" s="21"/>
      <c r="C5" s="19" t="s">
        <v>3</v>
      </c>
      <c r="D5" s="20" t="s">
        <v>4</v>
      </c>
      <c r="E5" s="19" t="s">
        <v>3</v>
      </c>
      <c r="F5" s="20" t="s">
        <v>4</v>
      </c>
      <c r="G5" s="19" t="s">
        <v>3</v>
      </c>
      <c r="H5" s="20" t="s">
        <v>4</v>
      </c>
      <c r="I5" s="19" t="s">
        <v>3</v>
      </c>
      <c r="J5" s="20" t="s">
        <v>4</v>
      </c>
      <c r="K5" s="19" t="s">
        <v>3</v>
      </c>
      <c r="L5" s="164" t="s">
        <v>4</v>
      </c>
    </row>
    <row r="6" spans="1:12" ht="20.25" customHeight="1" thickTop="1">
      <c r="A6" s="27" t="s">
        <v>436</v>
      </c>
      <c r="B6" s="22" t="s">
        <v>437</v>
      </c>
      <c r="C6" s="710"/>
      <c r="D6" s="711"/>
      <c r="E6" s="710"/>
      <c r="F6" s="711"/>
      <c r="G6" s="712"/>
      <c r="H6" s="711"/>
      <c r="I6" s="712"/>
      <c r="J6" s="711"/>
      <c r="K6" s="712"/>
      <c r="L6" s="713"/>
    </row>
    <row r="7" spans="1:12" ht="20.25" customHeight="1">
      <c r="A7" s="27" t="s">
        <v>438</v>
      </c>
      <c r="B7" s="22" t="s">
        <v>439</v>
      </c>
      <c r="C7" s="714"/>
      <c r="D7" s="715"/>
      <c r="E7" s="714"/>
      <c r="F7" s="715"/>
      <c r="G7" s="710"/>
      <c r="H7" s="715"/>
      <c r="I7" s="710"/>
      <c r="J7" s="715"/>
      <c r="K7" s="710"/>
      <c r="L7" s="716"/>
    </row>
    <row r="8" spans="1:12" ht="20.25" customHeight="1">
      <c r="A8" s="27" t="s">
        <v>440</v>
      </c>
      <c r="B8" s="22" t="s">
        <v>441</v>
      </c>
      <c r="C8" s="714"/>
      <c r="D8" s="717"/>
      <c r="E8" s="714"/>
      <c r="F8" s="717"/>
      <c r="G8" s="714"/>
      <c r="H8" s="717"/>
      <c r="I8" s="714"/>
      <c r="J8" s="717"/>
      <c r="K8" s="714"/>
      <c r="L8" s="718"/>
    </row>
    <row r="9" spans="1:12" ht="20.25" customHeight="1" thickBot="1">
      <c r="A9" s="27" t="s">
        <v>442</v>
      </c>
      <c r="B9" s="22" t="s">
        <v>443</v>
      </c>
      <c r="C9" s="719"/>
      <c r="D9" s="715"/>
      <c r="E9" s="719"/>
      <c r="F9" s="715"/>
      <c r="G9" s="719"/>
      <c r="H9" s="715"/>
      <c r="I9" s="719"/>
      <c r="J9" s="715"/>
      <c r="K9" s="719"/>
      <c r="L9" s="716"/>
    </row>
    <row r="10" spans="1:12" ht="33" customHeight="1" thickBot="1" thickTop="1">
      <c r="A10" s="18" t="s">
        <v>5</v>
      </c>
      <c r="B10" s="16"/>
      <c r="C10" s="851">
        <f aca="true" t="shared" si="0" ref="C10:L10">SUM(C6:C9)</f>
        <v>0</v>
      </c>
      <c r="D10" s="852">
        <f t="shared" si="0"/>
        <v>0</v>
      </c>
      <c r="E10" s="851">
        <f t="shared" si="0"/>
        <v>0</v>
      </c>
      <c r="F10" s="852">
        <f t="shared" si="0"/>
        <v>0</v>
      </c>
      <c r="G10" s="851">
        <f t="shared" si="0"/>
        <v>0</v>
      </c>
      <c r="H10" s="852">
        <f t="shared" si="0"/>
        <v>0</v>
      </c>
      <c r="I10" s="851">
        <f t="shared" si="0"/>
        <v>0</v>
      </c>
      <c r="J10" s="852">
        <f t="shared" si="0"/>
        <v>0</v>
      </c>
      <c r="K10" s="851">
        <f t="shared" si="0"/>
        <v>0</v>
      </c>
      <c r="L10" s="853">
        <f t="shared" si="0"/>
        <v>0</v>
      </c>
    </row>
    <row r="11" spans="1:12" ht="8.25" customHeight="1">
      <c r="A11" s="8"/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</row>
    <row r="12" ht="12.75">
      <c r="A12" s="128" t="s">
        <v>75</v>
      </c>
    </row>
    <row r="13" ht="12.75">
      <c r="A13" s="128" t="s">
        <v>76</v>
      </c>
    </row>
  </sheetData>
  <sheetProtection password="EA98" sheet="1" scenarios="1" formatColumns="0" selectLockedCells="1"/>
  <mergeCells count="2">
    <mergeCell ref="G2:L2"/>
    <mergeCell ref="A1:J1"/>
  </mergeCells>
  <dataValidations count="1">
    <dataValidation type="decimal" allowBlank="1" showInputMessage="1" showErrorMessage="1" promptTitle="ATTENZIONE!" prompt="Inserire solo decimali con due cifre dopo la virgola" sqref="C6:L9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R75"/>
  <sheetViews>
    <sheetView showGridLines="0" workbookViewId="0" topLeftCell="A1">
      <selection activeCell="A2" sqref="A2"/>
    </sheetView>
  </sheetViews>
  <sheetFormatPr defaultColWidth="9.33203125" defaultRowHeight="10.5"/>
  <cols>
    <col min="1" max="1" width="67" style="107" customWidth="1"/>
    <col min="2" max="2" width="10.66015625" style="126" customWidth="1"/>
    <col min="3" max="10" width="14.33203125" style="107" customWidth="1"/>
    <col min="11" max="12" width="9.16015625" style="0" customWidth="1"/>
    <col min="13" max="14" width="9.16015625" style="107" customWidth="1"/>
    <col min="15" max="15" width="6.66015625" style="107" customWidth="1"/>
    <col min="16" max="19" width="10.83203125" style="107" customWidth="1"/>
    <col min="20" max="16384" width="10.66015625" style="107" customWidth="1"/>
  </cols>
  <sheetData>
    <row r="1" spans="1:13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3"/>
      <c r="J1" s="413"/>
      <c r="K1"/>
      <c r="L1"/>
      <c r="M1"/>
    </row>
    <row r="2" spans="1:13" s="5" customFormat="1" ht="30" customHeight="1" thickBot="1">
      <c r="A2" s="412"/>
      <c r="B2" s="2"/>
      <c r="C2" s="3"/>
      <c r="D2" s="3"/>
      <c r="E2" s="3"/>
      <c r="F2" s="759"/>
      <c r="G2" s="759"/>
      <c r="H2" s="759"/>
      <c r="I2" s="759"/>
      <c r="J2" s="759"/>
      <c r="K2"/>
      <c r="L2"/>
      <c r="M2"/>
    </row>
    <row r="3" spans="1:14" ht="18.75" customHeight="1" thickBot="1">
      <c r="A3" s="108"/>
      <c r="B3" s="109"/>
      <c r="C3" s="177" t="s">
        <v>80</v>
      </c>
      <c r="D3" s="178"/>
      <c r="E3" s="178"/>
      <c r="F3" s="179"/>
      <c r="G3" s="180" t="s">
        <v>81</v>
      </c>
      <c r="H3" s="181"/>
      <c r="I3" s="181"/>
      <c r="J3" s="182"/>
      <c r="M3"/>
      <c r="N3"/>
    </row>
    <row r="4" spans="1:14" ht="12" thickTop="1">
      <c r="A4" s="371" t="s">
        <v>78</v>
      </c>
      <c r="B4" s="372" t="s">
        <v>1</v>
      </c>
      <c r="C4" s="183" t="s">
        <v>138</v>
      </c>
      <c r="D4" s="184"/>
      <c r="E4" s="185" t="s">
        <v>35</v>
      </c>
      <c r="F4" s="184"/>
      <c r="G4" s="183" t="s">
        <v>138</v>
      </c>
      <c r="H4" s="186"/>
      <c r="I4" s="187" t="s">
        <v>35</v>
      </c>
      <c r="J4" s="186"/>
      <c r="M4"/>
      <c r="N4"/>
    </row>
    <row r="5" spans="1:14" ht="12" thickBot="1">
      <c r="A5" s="119"/>
      <c r="B5" s="373"/>
      <c r="C5" s="188" t="s">
        <v>3</v>
      </c>
      <c r="D5" s="189" t="s">
        <v>4</v>
      </c>
      <c r="E5" s="190" t="s">
        <v>3</v>
      </c>
      <c r="F5" s="189" t="s">
        <v>4</v>
      </c>
      <c r="G5" s="191" t="s">
        <v>3</v>
      </c>
      <c r="H5" s="192" t="s">
        <v>4</v>
      </c>
      <c r="I5" s="193" t="s">
        <v>3</v>
      </c>
      <c r="J5" s="192" t="s">
        <v>4</v>
      </c>
      <c r="M5"/>
      <c r="N5"/>
    </row>
    <row r="6" spans="1:14" ht="12.75" customHeight="1" thickTop="1">
      <c r="A6" s="28" t="str">
        <f>'t1'!A6</f>
        <v>DIRIGENTE SCOLASTICO</v>
      </c>
      <c r="B6" s="374" t="str">
        <f>'t1'!B6</f>
        <v>0D0158</v>
      </c>
      <c r="C6" s="283"/>
      <c r="D6" s="284"/>
      <c r="E6" s="285"/>
      <c r="F6" s="286"/>
      <c r="G6" s="287"/>
      <c r="H6" s="288"/>
      <c r="I6" s="289"/>
      <c r="J6" s="290"/>
      <c r="M6"/>
      <c r="N6"/>
    </row>
    <row r="7" spans="1:14" ht="12.75" customHeight="1">
      <c r="A7" s="27" t="str">
        <f>'t1'!A7</f>
        <v>EX PRESIDI/RUOLO AD ESAURIMENTO</v>
      </c>
      <c r="B7" s="375" t="str">
        <f>'t1'!B7</f>
        <v>0D0E58</v>
      </c>
      <c r="C7" s="283"/>
      <c r="D7" s="284"/>
      <c r="E7" s="285"/>
      <c r="F7" s="286"/>
      <c r="G7" s="287"/>
      <c r="H7" s="288"/>
      <c r="I7" s="289"/>
      <c r="J7" s="290"/>
      <c r="M7"/>
      <c r="N7"/>
    </row>
    <row r="8" spans="1:14" ht="12.75" customHeight="1">
      <c r="A8" s="27" t="str">
        <f>'t1'!A8</f>
        <v>DOC. LAUR. IST. SEC. II GRADO</v>
      </c>
      <c r="B8" s="375" t="str">
        <f>'t1'!B8</f>
        <v>016132</v>
      </c>
      <c r="C8" s="283"/>
      <c r="D8" s="284"/>
      <c r="E8" s="285"/>
      <c r="F8" s="286"/>
      <c r="G8" s="287"/>
      <c r="H8" s="288"/>
      <c r="I8" s="289"/>
      <c r="J8" s="290"/>
      <c r="M8"/>
      <c r="N8"/>
    </row>
    <row r="9" spans="1:14" ht="12.75" customHeight="1">
      <c r="A9" s="27" t="str">
        <f>'t1'!A9</f>
        <v>DOC. LAUR. SOST. IST.SEC. II GRADO</v>
      </c>
      <c r="B9" s="375" t="str">
        <f>'t1'!B9</f>
        <v>016630</v>
      </c>
      <c r="C9" s="283"/>
      <c r="D9" s="284"/>
      <c r="E9" s="285"/>
      <c r="F9" s="286"/>
      <c r="G9" s="287"/>
      <c r="H9" s="288"/>
      <c r="I9" s="289"/>
      <c r="J9" s="290"/>
      <c r="M9"/>
      <c r="N9"/>
    </row>
    <row r="10" spans="1:14" ht="12.75" customHeight="1">
      <c r="A10" s="27" t="str">
        <f>'t1'!A10</f>
        <v>DOC. SCUOLA MEDIA ED EQUIP.</v>
      </c>
      <c r="B10" s="375" t="str">
        <f>'t1'!B10</f>
        <v>016135</v>
      </c>
      <c r="C10" s="283"/>
      <c r="D10" s="284"/>
      <c r="E10" s="285"/>
      <c r="F10" s="286"/>
      <c r="G10" s="287"/>
      <c r="H10" s="288"/>
      <c r="I10" s="289"/>
      <c r="J10" s="290"/>
      <c r="M10"/>
      <c r="N10"/>
    </row>
    <row r="11" spans="1:14" ht="12.75" customHeight="1">
      <c r="A11" s="27" t="str">
        <f>'t1'!A11</f>
        <v>DOC. LAUR. SOST. SCUOLA MEDIA</v>
      </c>
      <c r="B11" s="375" t="str">
        <f>'t1'!B11</f>
        <v>016638</v>
      </c>
      <c r="C11" s="283"/>
      <c r="D11" s="284"/>
      <c r="E11" s="285"/>
      <c r="F11" s="286"/>
      <c r="G11" s="287"/>
      <c r="H11" s="288"/>
      <c r="I11" s="289"/>
      <c r="J11" s="290"/>
      <c r="M11"/>
      <c r="N11"/>
    </row>
    <row r="12" spans="1:14" ht="12.75" customHeight="1">
      <c r="A12" s="27" t="str">
        <f>'t1'!A12</f>
        <v>INS. SC. ELEMENTARE ED EQUIP.</v>
      </c>
      <c r="B12" s="375" t="str">
        <f>'t1'!B12</f>
        <v>014154</v>
      </c>
      <c r="C12" s="283"/>
      <c r="D12" s="284"/>
      <c r="E12" s="285"/>
      <c r="F12" s="286"/>
      <c r="G12" s="287"/>
      <c r="H12" s="288"/>
      <c r="I12" s="289"/>
      <c r="J12" s="290"/>
      <c r="M12"/>
      <c r="N12"/>
    </row>
    <row r="13" spans="1:14" ht="12.75" customHeight="1">
      <c r="A13" s="27" t="str">
        <f>'t1'!A13</f>
        <v>DOC. DIPL. SOST. SCUOLA ELEMENTARE</v>
      </c>
      <c r="B13" s="375" t="str">
        <f>'t1'!B13</f>
        <v>014634</v>
      </c>
      <c r="C13" s="283"/>
      <c r="D13" s="284"/>
      <c r="E13" s="285"/>
      <c r="F13" s="286"/>
      <c r="G13" s="287"/>
      <c r="H13" s="288"/>
      <c r="I13" s="289"/>
      <c r="J13" s="290"/>
      <c r="M13"/>
      <c r="N13"/>
    </row>
    <row r="14" spans="1:14" ht="12.75" customHeight="1">
      <c r="A14" s="27" t="str">
        <f>'t1'!A14</f>
        <v>INS. SCUOLA MATERNA</v>
      </c>
      <c r="B14" s="375" t="str">
        <f>'t1'!B14</f>
        <v>014155</v>
      </c>
      <c r="C14" s="283"/>
      <c r="D14" s="284"/>
      <c r="E14" s="285"/>
      <c r="F14" s="286"/>
      <c r="G14" s="287"/>
      <c r="H14" s="288"/>
      <c r="I14" s="289"/>
      <c r="J14" s="290"/>
      <c r="M14"/>
      <c r="N14"/>
    </row>
    <row r="15" spans="1:14" ht="12.75" customHeight="1">
      <c r="A15" s="27" t="str">
        <f>'t1'!A15</f>
        <v>DOC. DIPL. SOST. SCUOLA MATERNA</v>
      </c>
      <c r="B15" s="375" t="str">
        <f>'t1'!B15</f>
        <v>014714</v>
      </c>
      <c r="C15" s="283"/>
      <c r="D15" s="284"/>
      <c r="E15" s="285"/>
      <c r="F15" s="286"/>
      <c r="G15" s="287"/>
      <c r="H15" s="288"/>
      <c r="I15" s="289"/>
      <c r="J15" s="290"/>
      <c r="M15"/>
      <c r="N15"/>
    </row>
    <row r="16" spans="1:14" ht="12.75" customHeight="1">
      <c r="A16" s="27" t="str">
        <f>'t1'!A16</f>
        <v>INS. DIPL. ISTIT. II GRADO</v>
      </c>
      <c r="B16" s="375" t="str">
        <f>'t1'!B16</f>
        <v>014143</v>
      </c>
      <c r="C16" s="283"/>
      <c r="D16" s="284"/>
      <c r="E16" s="285"/>
      <c r="F16" s="286"/>
      <c r="G16" s="287"/>
      <c r="H16" s="288"/>
      <c r="I16" s="289"/>
      <c r="J16" s="290"/>
      <c r="M16"/>
      <c r="N16"/>
    </row>
    <row r="17" spans="1:14" ht="12.75" customHeight="1">
      <c r="A17" s="27" t="str">
        <f>'t1'!A17</f>
        <v>DOC. DIPL. SOST. IST. SEC. II GRADO</v>
      </c>
      <c r="B17" s="375" t="str">
        <f>'t1'!B17</f>
        <v>014656</v>
      </c>
      <c r="C17" s="283"/>
      <c r="D17" s="284"/>
      <c r="E17" s="285"/>
      <c r="F17" s="286"/>
      <c r="G17" s="287"/>
      <c r="H17" s="288"/>
      <c r="I17" s="289"/>
      <c r="J17" s="290"/>
      <c r="M17"/>
      <c r="N17"/>
    </row>
    <row r="18" spans="1:14" ht="12.75" customHeight="1">
      <c r="A18" s="27" t="str">
        <f>'t1'!A18</f>
        <v>PERSONALE EDUCATIVO</v>
      </c>
      <c r="B18" s="375" t="str">
        <f>'t1'!B18</f>
        <v>014646</v>
      </c>
      <c r="C18" s="283"/>
      <c r="D18" s="284"/>
      <c r="E18" s="285"/>
      <c r="F18" s="286"/>
      <c r="G18" s="287"/>
      <c r="H18" s="288"/>
      <c r="I18" s="289"/>
      <c r="J18" s="290"/>
      <c r="M18"/>
      <c r="N18"/>
    </row>
    <row r="19" spans="1:14" ht="12.75" customHeight="1">
      <c r="A19" s="27" t="str">
        <f>'t1'!A19</f>
        <v>DIR. SERV. GEN. ED AMM.</v>
      </c>
      <c r="B19" s="375" t="str">
        <f>'t1'!B19</f>
        <v>013159</v>
      </c>
      <c r="C19" s="283"/>
      <c r="D19" s="284"/>
      <c r="E19" s="285"/>
      <c r="F19" s="286"/>
      <c r="G19" s="287"/>
      <c r="H19" s="288"/>
      <c r="I19" s="289"/>
      <c r="J19" s="290"/>
      <c r="M19"/>
      <c r="N19"/>
    </row>
    <row r="20" spans="1:14" ht="12.75" customHeight="1">
      <c r="A20" s="27" t="str">
        <f>'t1'!A20</f>
        <v>COORDINATORE AMMINISTRATIVO</v>
      </c>
      <c r="B20" s="375" t="str">
        <f>'t1'!B20</f>
        <v>013498</v>
      </c>
      <c r="C20" s="283"/>
      <c r="D20" s="284"/>
      <c r="E20" s="285"/>
      <c r="F20" s="286"/>
      <c r="G20" s="287"/>
      <c r="H20" s="288"/>
      <c r="I20" s="289"/>
      <c r="J20" s="290"/>
      <c r="M20"/>
      <c r="N20"/>
    </row>
    <row r="21" spans="1:14" ht="12.75" customHeight="1">
      <c r="A21" s="27" t="str">
        <f>'t1'!A21</f>
        <v>COORDINATORE TECNICO</v>
      </c>
      <c r="B21" s="375" t="str">
        <f>'t1'!B21</f>
        <v>013499</v>
      </c>
      <c r="C21" s="283"/>
      <c r="D21" s="284"/>
      <c r="E21" s="285"/>
      <c r="F21" s="286"/>
      <c r="G21" s="287"/>
      <c r="H21" s="288"/>
      <c r="I21" s="289"/>
      <c r="J21" s="290"/>
      <c r="M21"/>
      <c r="N21"/>
    </row>
    <row r="22" spans="1:14" ht="12.75" customHeight="1">
      <c r="A22" s="27" t="str">
        <f>'t1'!A22</f>
        <v>ASSISTENTE AMMINISTRATIVO</v>
      </c>
      <c r="B22" s="375" t="str">
        <f>'t1'!B22</f>
        <v>012117</v>
      </c>
      <c r="C22" s="283"/>
      <c r="D22" s="284"/>
      <c r="E22" s="285"/>
      <c r="F22" s="286"/>
      <c r="G22" s="287"/>
      <c r="H22" s="288"/>
      <c r="I22" s="289"/>
      <c r="J22" s="290"/>
      <c r="M22"/>
      <c r="N22"/>
    </row>
    <row r="23" spans="1:14" ht="12.75" customHeight="1">
      <c r="A23" s="27" t="str">
        <f>'t1'!A23</f>
        <v>ASSISTENTE TECNICO</v>
      </c>
      <c r="B23" s="375" t="str">
        <f>'t1'!B23</f>
        <v>012119</v>
      </c>
      <c r="C23" s="283"/>
      <c r="D23" s="284"/>
      <c r="E23" s="285"/>
      <c r="F23" s="286"/>
      <c r="G23" s="287"/>
      <c r="H23" s="288"/>
      <c r="I23" s="289"/>
      <c r="J23" s="290"/>
      <c r="M23"/>
      <c r="N23"/>
    </row>
    <row r="24" spans="1:14" ht="12.75" customHeight="1">
      <c r="A24" s="27" t="str">
        <f>'t1'!A24</f>
        <v>CUOCO/INFERMIERE/GUARDAROBIERE</v>
      </c>
      <c r="B24" s="375" t="str">
        <f>'t1'!B24</f>
        <v>012125</v>
      </c>
      <c r="C24" s="283"/>
      <c r="D24" s="284"/>
      <c r="E24" s="285"/>
      <c r="F24" s="286"/>
      <c r="G24" s="287"/>
      <c r="H24" s="288"/>
      <c r="I24" s="289"/>
      <c r="J24" s="290"/>
      <c r="M24"/>
      <c r="N24"/>
    </row>
    <row r="25" spans="1:14" ht="12.75" customHeight="1">
      <c r="A25" s="27" t="str">
        <f>'t1'!A25</f>
        <v>COLLABORATORE SCOLASTICO DEI SERVIZI/ADDETTO ALLE AZIENDE AGRARIE</v>
      </c>
      <c r="B25" s="375" t="str">
        <f>'t1'!B25</f>
        <v>098701</v>
      </c>
      <c r="C25" s="283"/>
      <c r="D25" s="284"/>
      <c r="E25" s="285"/>
      <c r="F25" s="286"/>
      <c r="G25" s="287"/>
      <c r="H25" s="288"/>
      <c r="I25" s="289"/>
      <c r="J25" s="290"/>
      <c r="M25"/>
      <c r="N25"/>
    </row>
    <row r="26" spans="1:14" ht="12.75" customHeight="1">
      <c r="A26" s="27" t="str">
        <f>'t1'!A26</f>
        <v>COLLABORATORE SCOLASTICO</v>
      </c>
      <c r="B26" s="375" t="str">
        <f>'t1'!B26</f>
        <v>011121</v>
      </c>
      <c r="C26" s="283"/>
      <c r="D26" s="284"/>
      <c r="E26" s="285"/>
      <c r="F26" s="286"/>
      <c r="G26" s="287"/>
      <c r="H26" s="288"/>
      <c r="I26" s="289"/>
      <c r="J26" s="290"/>
      <c r="M26"/>
      <c r="N26"/>
    </row>
    <row r="27" spans="1:14" ht="12.75" customHeight="1">
      <c r="A27" s="27" t="str">
        <f>'t1'!A27</f>
        <v>DOC.RELIG. SCUOLA SECOND.</v>
      </c>
      <c r="B27" s="375" t="str">
        <f>'t1'!B27</f>
        <v>016139</v>
      </c>
      <c r="C27" s="283"/>
      <c r="D27" s="284"/>
      <c r="E27" s="285"/>
      <c r="F27" s="286"/>
      <c r="G27" s="287"/>
      <c r="H27" s="288"/>
      <c r="I27" s="289"/>
      <c r="J27" s="290"/>
      <c r="M27"/>
      <c r="N27"/>
    </row>
    <row r="28" spans="1:14" ht="12.75" customHeight="1">
      <c r="A28" s="27" t="str">
        <f>'t1'!A28</f>
        <v>DOC.RELIG. SCUOLA EL. MAT.</v>
      </c>
      <c r="B28" s="375" t="str">
        <f>'t1'!B28</f>
        <v>014138</v>
      </c>
      <c r="C28" s="283"/>
      <c r="D28" s="284"/>
      <c r="E28" s="285"/>
      <c r="F28" s="286"/>
      <c r="G28" s="287"/>
      <c r="H28" s="288"/>
      <c r="I28" s="289"/>
      <c r="J28" s="290"/>
      <c r="M28"/>
      <c r="N28"/>
    </row>
    <row r="29" spans="1:14" ht="12.75" customHeight="1">
      <c r="A29" s="27" t="str">
        <f>'t1'!A29</f>
        <v>DOC. LAUR. IST. SEC. II GRADO TEMPO DETERM. ANNUALE</v>
      </c>
      <c r="B29" s="375" t="str">
        <f>'t1'!B29</f>
        <v>016134</v>
      </c>
      <c r="C29" s="283"/>
      <c r="D29" s="284"/>
      <c r="E29" s="285"/>
      <c r="F29" s="286"/>
      <c r="G29" s="287"/>
      <c r="H29" s="288"/>
      <c r="I29" s="289"/>
      <c r="J29" s="290"/>
      <c r="M29"/>
      <c r="N29"/>
    </row>
    <row r="30" spans="1:14" ht="12.75" customHeight="1">
      <c r="A30" s="27" t="str">
        <f>'t1'!A30</f>
        <v>DOC. LAUR. SOST. IST.SEC. II GRADO T. DETER.ANNUALE</v>
      </c>
      <c r="B30" s="375" t="str">
        <f>'t1'!B30</f>
        <v>016631</v>
      </c>
      <c r="C30" s="283"/>
      <c r="D30" s="284"/>
      <c r="E30" s="285"/>
      <c r="F30" s="286"/>
      <c r="G30" s="287"/>
      <c r="H30" s="288"/>
      <c r="I30" s="289"/>
      <c r="J30" s="290"/>
      <c r="M30"/>
      <c r="N30"/>
    </row>
    <row r="31" spans="1:14" ht="12.75" customHeight="1">
      <c r="A31" s="27" t="str">
        <f>'t1'!A31</f>
        <v>DOC. SCUOLA MEDIA ED EQUIP. TEMPO DETERM. ANNUALE</v>
      </c>
      <c r="B31" s="375" t="str">
        <f>'t1'!B31</f>
        <v>016136</v>
      </c>
      <c r="C31" s="283"/>
      <c r="D31" s="284"/>
      <c r="E31" s="285"/>
      <c r="F31" s="286"/>
      <c r="G31" s="287"/>
      <c r="H31" s="288"/>
      <c r="I31" s="289"/>
      <c r="J31" s="290"/>
      <c r="M31"/>
      <c r="N31"/>
    </row>
    <row r="32" spans="1:14" ht="12.75" customHeight="1">
      <c r="A32" s="27" t="str">
        <f>'t1'!A32</f>
        <v>DOC. LAUR. SOST. SCUOLA MEDIA T.DETER. ANNUALE</v>
      </c>
      <c r="B32" s="375" t="str">
        <f>'t1'!B32</f>
        <v>016639</v>
      </c>
      <c r="C32" s="283"/>
      <c r="D32" s="284"/>
      <c r="E32" s="285"/>
      <c r="F32" s="286"/>
      <c r="G32" s="287"/>
      <c r="H32" s="288"/>
      <c r="I32" s="289"/>
      <c r="J32" s="290"/>
      <c r="M32"/>
      <c r="N32"/>
    </row>
    <row r="33" spans="1:14" ht="12.75" customHeight="1">
      <c r="A33" s="27" t="str">
        <f>'t1'!A33</f>
        <v>INS. SC. ELEMENTARE E EQUIP. TEMPO DETERM. ANNUALE</v>
      </c>
      <c r="B33" s="375" t="str">
        <f>'t1'!B33</f>
        <v>014152</v>
      </c>
      <c r="C33" s="283"/>
      <c r="D33" s="284"/>
      <c r="E33" s="285"/>
      <c r="F33" s="286"/>
      <c r="G33" s="287"/>
      <c r="H33" s="288"/>
      <c r="I33" s="289"/>
      <c r="J33" s="290"/>
      <c r="M33"/>
      <c r="N33"/>
    </row>
    <row r="34" spans="1:14" ht="12.75" customHeight="1">
      <c r="A34" s="27" t="str">
        <f>'t1'!A34</f>
        <v>DOC. DIPL. SOST. SCUOLA ELEM. T. DETER. ANNUALE</v>
      </c>
      <c r="B34" s="375" t="str">
        <f>'t1'!B34</f>
        <v>014635</v>
      </c>
      <c r="C34" s="283"/>
      <c r="D34" s="284"/>
      <c r="E34" s="285"/>
      <c r="F34" s="286"/>
      <c r="G34" s="287"/>
      <c r="H34" s="288"/>
      <c r="I34" s="289"/>
      <c r="J34" s="290"/>
      <c r="M34"/>
      <c r="N34"/>
    </row>
    <row r="35" spans="1:14" ht="12.75" customHeight="1">
      <c r="A35" s="27" t="str">
        <f>'t1'!A35</f>
        <v>INS. SCUOLA MATERNA TEMPO DETERM. ANNUALE</v>
      </c>
      <c r="B35" s="375" t="str">
        <f>'t1'!B35</f>
        <v>014156</v>
      </c>
      <c r="C35" s="283"/>
      <c r="D35" s="284"/>
      <c r="E35" s="285"/>
      <c r="F35" s="286"/>
      <c r="G35" s="287"/>
      <c r="H35" s="288"/>
      <c r="I35" s="289"/>
      <c r="J35" s="290"/>
      <c r="M35"/>
      <c r="N35"/>
    </row>
    <row r="36" spans="1:14" ht="12.75" customHeight="1">
      <c r="A36" s="27" t="str">
        <f>'t1'!A36</f>
        <v>DOC. DIPL.SOST. SC. MATERNA T. DET. ANNUALE</v>
      </c>
      <c r="B36" s="375" t="str">
        <f>'t1'!B36</f>
        <v>014643</v>
      </c>
      <c r="C36" s="283"/>
      <c r="D36" s="284"/>
      <c r="E36" s="285"/>
      <c r="F36" s="286"/>
      <c r="G36" s="287"/>
      <c r="H36" s="288"/>
      <c r="I36" s="289"/>
      <c r="J36" s="290"/>
      <c r="M36"/>
      <c r="N36"/>
    </row>
    <row r="37" spans="1:14" ht="12.75" customHeight="1">
      <c r="A37" s="27" t="str">
        <f>'t1'!A37</f>
        <v>INS. DIPL. ISTIT. II GRADO TEMPO DETERM. ANNUALE</v>
      </c>
      <c r="B37" s="375" t="str">
        <f>'t1'!B37</f>
        <v>014144</v>
      </c>
      <c r="C37" s="283"/>
      <c r="D37" s="284"/>
      <c r="E37" s="285"/>
      <c r="F37" s="286"/>
      <c r="G37" s="287"/>
      <c r="H37" s="288"/>
      <c r="I37" s="289"/>
      <c r="J37" s="290"/>
      <c r="M37"/>
      <c r="N37"/>
    </row>
    <row r="38" spans="1:14" ht="12.75" customHeight="1">
      <c r="A38" s="27" t="str">
        <f>'t1'!A38</f>
        <v>DOC. DIPL. SOST.IST. SEC. II GRADO T. DET. ANNUALE</v>
      </c>
      <c r="B38" s="375" t="str">
        <f>'t1'!B38</f>
        <v>014657</v>
      </c>
      <c r="C38" s="283"/>
      <c r="D38" s="284"/>
      <c r="E38" s="285"/>
      <c r="F38" s="286"/>
      <c r="G38" s="287"/>
      <c r="H38" s="288"/>
      <c r="I38" s="289"/>
      <c r="J38" s="290"/>
      <c r="M38"/>
      <c r="N38"/>
    </row>
    <row r="39" spans="1:14" ht="12.75" customHeight="1">
      <c r="A39" s="27" t="str">
        <f>'t1'!A39</f>
        <v>PERS. EDUCAT. T. DET. ANNUALE</v>
      </c>
      <c r="B39" s="375" t="str">
        <f>'t1'!B39</f>
        <v>014647</v>
      </c>
      <c r="C39" s="283"/>
      <c r="D39" s="284"/>
      <c r="E39" s="285"/>
      <c r="F39" s="286"/>
      <c r="G39" s="287"/>
      <c r="H39" s="288"/>
      <c r="I39" s="289"/>
      <c r="J39" s="290"/>
      <c r="M39"/>
      <c r="N39"/>
    </row>
    <row r="40" spans="1:14" ht="12.75" customHeight="1">
      <c r="A40" s="27" t="str">
        <f>'t1'!A40</f>
        <v>DOC.RELIG. SCUOLA SECOND. T. D. CON CONTR. ANNUALE</v>
      </c>
      <c r="B40" s="375" t="str">
        <f>'t1'!B40</f>
        <v>016802</v>
      </c>
      <c r="C40" s="283"/>
      <c r="D40" s="284"/>
      <c r="E40" s="285"/>
      <c r="F40" s="286"/>
      <c r="G40" s="287"/>
      <c r="H40" s="288"/>
      <c r="I40" s="289"/>
      <c r="J40" s="290"/>
      <c r="M40"/>
      <c r="N40"/>
    </row>
    <row r="41" spans="1:14" ht="12.75" customHeight="1">
      <c r="A41" s="27" t="str">
        <f>'t1'!A41</f>
        <v>DOC.RELIG. SCUOLA EL. MAT. T.D. CON CONTR. ANNUA ANNUALE</v>
      </c>
      <c r="B41" s="375" t="str">
        <f>'t1'!B41</f>
        <v>014803</v>
      </c>
      <c r="C41" s="283"/>
      <c r="D41" s="284"/>
      <c r="E41" s="285"/>
      <c r="F41" s="286"/>
      <c r="G41" s="287"/>
      <c r="H41" s="288"/>
      <c r="I41" s="289"/>
      <c r="J41" s="290"/>
      <c r="M41"/>
      <c r="N41"/>
    </row>
    <row r="42" spans="1:14" ht="12.75" customHeight="1">
      <c r="A42" s="27" t="str">
        <f>'t1'!A42</f>
        <v>DIR. SERV. GEN. ED AMM.TEMPO DETER.</v>
      </c>
      <c r="B42" s="375" t="str">
        <f>'t1'!B42</f>
        <v>013160</v>
      </c>
      <c r="C42" s="283"/>
      <c r="D42" s="284"/>
      <c r="E42" s="285"/>
      <c r="F42" s="286"/>
      <c r="G42" s="287"/>
      <c r="H42" s="288"/>
      <c r="I42" s="289"/>
      <c r="J42" s="290"/>
      <c r="M42"/>
      <c r="N42"/>
    </row>
    <row r="43" spans="1:14" ht="12.75" customHeight="1">
      <c r="A43" s="27" t="str">
        <f>'t1'!A43</f>
        <v>COORDINATORE AMMINISTRATIVO TEMPO DET. ANNUALE</v>
      </c>
      <c r="B43" s="375" t="str">
        <f>'t1'!B43</f>
        <v>013650</v>
      </c>
      <c r="C43" s="283"/>
      <c r="D43" s="284"/>
      <c r="E43" s="285"/>
      <c r="F43" s="286"/>
      <c r="G43" s="287"/>
      <c r="H43" s="288"/>
      <c r="I43" s="289"/>
      <c r="J43" s="290"/>
      <c r="M43"/>
      <c r="N43"/>
    </row>
    <row r="44" spans="1:14" ht="12.75" customHeight="1">
      <c r="A44" s="27" t="str">
        <f>'t1'!A44</f>
        <v>COORDINATORE TECNICO TEMPO DET. ANNUALE</v>
      </c>
      <c r="B44" s="375" t="str">
        <f>'t1'!B44</f>
        <v>013653</v>
      </c>
      <c r="C44" s="283"/>
      <c r="D44" s="284"/>
      <c r="E44" s="285"/>
      <c r="F44" s="286"/>
      <c r="G44" s="287"/>
      <c r="H44" s="288"/>
      <c r="I44" s="289"/>
      <c r="J44" s="290"/>
      <c r="M44"/>
      <c r="N44"/>
    </row>
    <row r="45" spans="1:14" ht="12.75" customHeight="1">
      <c r="A45" s="27" t="str">
        <f>'t1'!A45</f>
        <v>ASSISTENTE AMM.VO TEMPO DET. ANNUALE</v>
      </c>
      <c r="B45" s="375" t="str">
        <f>'t1'!B45</f>
        <v>012118</v>
      </c>
      <c r="C45" s="283"/>
      <c r="D45" s="284"/>
      <c r="E45" s="285"/>
      <c r="F45" s="286"/>
      <c r="G45" s="287"/>
      <c r="H45" s="288"/>
      <c r="I45" s="289"/>
      <c r="J45" s="290"/>
      <c r="M45"/>
      <c r="N45"/>
    </row>
    <row r="46" spans="1:14" ht="12.75" customHeight="1">
      <c r="A46" s="27" t="str">
        <f>'t1'!A46</f>
        <v>ASSISTENTE TECN. TEMPO DET. ANNUALE</v>
      </c>
      <c r="B46" s="375" t="str">
        <f>'t1'!B46</f>
        <v>012120</v>
      </c>
      <c r="C46" s="283"/>
      <c r="D46" s="284"/>
      <c r="E46" s="285"/>
      <c r="F46" s="286"/>
      <c r="G46" s="287"/>
      <c r="H46" s="288"/>
      <c r="I46" s="289"/>
      <c r="J46" s="290"/>
      <c r="M46"/>
      <c r="N46"/>
    </row>
    <row r="47" spans="1:14" ht="12.75" customHeight="1">
      <c r="A47" s="27" t="str">
        <f>'t1'!A47</f>
        <v>CUOCO/INFERMIERE/GUARDAROBIERE TEMPO DETERM.ANNUALE</v>
      </c>
      <c r="B47" s="375" t="str">
        <f>'t1'!B47</f>
        <v>012126</v>
      </c>
      <c r="C47" s="283"/>
      <c r="D47" s="284"/>
      <c r="E47" s="285"/>
      <c r="F47" s="286"/>
      <c r="G47" s="287"/>
      <c r="H47" s="288"/>
      <c r="I47" s="289"/>
      <c r="J47" s="290"/>
      <c r="M47"/>
      <c r="N47"/>
    </row>
    <row r="48" spans="1:14" ht="12.75" customHeight="1">
      <c r="A48" s="27" t="str">
        <f>'t1'!A48</f>
        <v>COLLABORATORE SCOLASTICO DEI SERVIZI/ADDETTO AZ.AGRARIE TEMPO DET.ANNUALE</v>
      </c>
      <c r="B48" s="375" t="str">
        <f>'t1'!B48</f>
        <v>098708</v>
      </c>
      <c r="C48" s="283"/>
      <c r="D48" s="284"/>
      <c r="E48" s="285"/>
      <c r="F48" s="286"/>
      <c r="G48" s="287"/>
      <c r="H48" s="288"/>
      <c r="I48" s="289"/>
      <c r="J48" s="290"/>
      <c r="M48"/>
      <c r="N48"/>
    </row>
    <row r="49" spans="1:14" ht="12.75" customHeight="1">
      <c r="A49" s="27" t="str">
        <f>'t1'!A49</f>
        <v>COLLABORATORE SCOLASTICO TEMPO DET.ANNUALE</v>
      </c>
      <c r="B49" s="375" t="str">
        <f>'t1'!B49</f>
        <v>011124</v>
      </c>
      <c r="C49" s="283"/>
      <c r="D49" s="284"/>
      <c r="E49" s="285"/>
      <c r="F49" s="286"/>
      <c r="G49" s="287"/>
      <c r="H49" s="288"/>
      <c r="I49" s="289"/>
      <c r="J49" s="290"/>
      <c r="M49"/>
      <c r="N49"/>
    </row>
    <row r="50" spans="1:14" ht="12.75" customHeight="1">
      <c r="A50" s="27" t="str">
        <f>'t1'!A50</f>
        <v>DOC. LAUR. IST. SEC. II GRADO T. DETERM. NON ANNUALE</v>
      </c>
      <c r="B50" s="375" t="str">
        <f>'t1'!B50</f>
        <v>016133</v>
      </c>
      <c r="C50" s="283"/>
      <c r="D50" s="284"/>
      <c r="E50" s="285"/>
      <c r="F50" s="286"/>
      <c r="G50" s="287"/>
      <c r="H50" s="288"/>
      <c r="I50" s="289"/>
      <c r="J50" s="290"/>
      <c r="M50"/>
      <c r="N50"/>
    </row>
    <row r="51" spans="1:14" ht="12.75" customHeight="1">
      <c r="A51" s="27" t="str">
        <f>'t1'!A51</f>
        <v>DOC. LAUR. SOST. IST. SEC. II GRADO T. DETER. NON ANNUALE</v>
      </c>
      <c r="B51" s="375" t="str">
        <f>'t1'!B51</f>
        <v>016632</v>
      </c>
      <c r="C51" s="283"/>
      <c r="D51" s="284"/>
      <c r="E51" s="285"/>
      <c r="F51" s="286"/>
      <c r="G51" s="287"/>
      <c r="H51" s="288"/>
      <c r="I51" s="289"/>
      <c r="J51" s="290"/>
      <c r="M51"/>
      <c r="N51"/>
    </row>
    <row r="52" spans="1:14" ht="12.75" customHeight="1">
      <c r="A52" s="27" t="str">
        <f>'t1'!A52</f>
        <v>DOC. SCUOLA MEDIA ED EQUIP. TEMPO DETERM. NON ANNUALE</v>
      </c>
      <c r="B52" s="375" t="str">
        <f>'t1'!B52</f>
        <v>016137</v>
      </c>
      <c r="C52" s="283"/>
      <c r="D52" s="284"/>
      <c r="E52" s="285"/>
      <c r="F52" s="286"/>
      <c r="G52" s="287"/>
      <c r="H52" s="288"/>
      <c r="I52" s="289"/>
      <c r="J52" s="290"/>
      <c r="M52"/>
      <c r="N52"/>
    </row>
    <row r="53" spans="1:14" ht="12.75" customHeight="1">
      <c r="A53" s="27" t="str">
        <f>'t1'!A53</f>
        <v>DOC. LAUR. SOST. SCUOLA MEDIA T.DETER. NON ANNUALE</v>
      </c>
      <c r="B53" s="375" t="str">
        <f>'t1'!B53</f>
        <v>016640</v>
      </c>
      <c r="C53" s="283"/>
      <c r="D53" s="284"/>
      <c r="E53" s="285"/>
      <c r="F53" s="286"/>
      <c r="G53" s="287"/>
      <c r="H53" s="288"/>
      <c r="I53" s="289"/>
      <c r="J53" s="290"/>
      <c r="M53"/>
      <c r="N53"/>
    </row>
    <row r="54" spans="1:14" ht="12.75" customHeight="1">
      <c r="A54" s="27" t="str">
        <f>'t1'!A54</f>
        <v>INS. SC. ELEMENTARE E EQUIP. TEMPO DETERM. NON ANNUALE</v>
      </c>
      <c r="B54" s="375" t="str">
        <f>'t1'!B54</f>
        <v>014153</v>
      </c>
      <c r="C54" s="283"/>
      <c r="D54" s="284"/>
      <c r="E54" s="285"/>
      <c r="F54" s="286"/>
      <c r="G54" s="287"/>
      <c r="H54" s="288"/>
      <c r="I54" s="289"/>
      <c r="J54" s="290"/>
      <c r="M54"/>
      <c r="N54"/>
    </row>
    <row r="55" spans="1:14" ht="12.75" customHeight="1">
      <c r="A55" s="27" t="str">
        <f>'t1'!A55</f>
        <v>DOC. DIPL. SOST SCUOLA ELEM. T. DETER. NON ANNUALE</v>
      </c>
      <c r="B55" s="375" t="str">
        <f>'t1'!B55</f>
        <v>014636</v>
      </c>
      <c r="C55" s="283"/>
      <c r="D55" s="284"/>
      <c r="E55" s="285"/>
      <c r="F55" s="286"/>
      <c r="G55" s="287"/>
      <c r="H55" s="288"/>
      <c r="I55" s="289"/>
      <c r="J55" s="290"/>
      <c r="M55"/>
      <c r="N55"/>
    </row>
    <row r="56" spans="1:14" ht="12.75" customHeight="1">
      <c r="A56" s="27" t="str">
        <f>'t1'!A56</f>
        <v>INS. SCUOLA MATERNA TEMPO DETERM. NON ANNUALE</v>
      </c>
      <c r="B56" s="375" t="str">
        <f>'t1'!B56</f>
        <v>014157</v>
      </c>
      <c r="C56" s="283"/>
      <c r="D56" s="284"/>
      <c r="E56" s="285"/>
      <c r="F56" s="286"/>
      <c r="G56" s="287"/>
      <c r="H56" s="288"/>
      <c r="I56" s="289"/>
      <c r="J56" s="290"/>
      <c r="M56"/>
      <c r="N56"/>
    </row>
    <row r="57" spans="1:14" ht="12.75" customHeight="1">
      <c r="A57" s="27" t="str">
        <f>'t1'!A57</f>
        <v>DOC.DIPL.SOST.SC. MATERNA T.DET. NON ANNUALE</v>
      </c>
      <c r="B57" s="375" t="str">
        <f>'t1'!B57</f>
        <v>014644</v>
      </c>
      <c r="C57" s="283"/>
      <c r="D57" s="284"/>
      <c r="E57" s="285"/>
      <c r="F57" s="286"/>
      <c r="G57" s="287"/>
      <c r="H57" s="288"/>
      <c r="I57" s="289"/>
      <c r="J57" s="290"/>
      <c r="M57"/>
      <c r="N57"/>
    </row>
    <row r="58" spans="1:14" ht="12.75" customHeight="1">
      <c r="A58" s="27" t="str">
        <f>'t1'!A58</f>
        <v>INS. DIPL. ISTIT. II GRADO TEMPO DETERM. NON ANNUALE</v>
      </c>
      <c r="B58" s="375" t="str">
        <f>'t1'!B58</f>
        <v>014145</v>
      </c>
      <c r="C58" s="283"/>
      <c r="D58" s="284"/>
      <c r="E58" s="285"/>
      <c r="F58" s="286"/>
      <c r="G58" s="287"/>
      <c r="H58" s="288"/>
      <c r="I58" s="289"/>
      <c r="J58" s="290"/>
      <c r="M58"/>
      <c r="N58"/>
    </row>
    <row r="59" spans="1:14" ht="12.75" customHeight="1">
      <c r="A59" s="27" t="str">
        <f>'t1'!A59</f>
        <v>DOC. DIPL. SOST.IST. SEC. II GRADO T. DET. NON ANNUALE</v>
      </c>
      <c r="B59" s="375" t="str">
        <f>'t1'!B59</f>
        <v>014658</v>
      </c>
      <c r="C59" s="283"/>
      <c r="D59" s="284"/>
      <c r="E59" s="285"/>
      <c r="F59" s="286"/>
      <c r="G59" s="287"/>
      <c r="H59" s="288"/>
      <c r="I59" s="289"/>
      <c r="J59" s="290"/>
      <c r="M59"/>
      <c r="N59"/>
    </row>
    <row r="60" spans="1:14" ht="12.75" customHeight="1">
      <c r="A60" s="27" t="str">
        <f>'t1'!A60</f>
        <v>PERS. EDUCAT. T. DET. NON ANNUALE</v>
      </c>
      <c r="B60" s="375" t="str">
        <f>'t1'!B60</f>
        <v>014648</v>
      </c>
      <c r="C60" s="283"/>
      <c r="D60" s="284"/>
      <c r="E60" s="285"/>
      <c r="F60" s="286"/>
      <c r="G60" s="287"/>
      <c r="H60" s="288"/>
      <c r="I60" s="289"/>
      <c r="J60" s="290"/>
      <c r="M60"/>
      <c r="N60"/>
    </row>
    <row r="61" spans="1:14" ht="12.75" customHeight="1">
      <c r="A61" s="27" t="str">
        <f>'t1'!A61</f>
        <v>DOC.RELIG. SCUOLA SECOND. T. D.CON CONTR. TERMINE ATT. DID.</v>
      </c>
      <c r="B61" s="375" t="str">
        <f>'t1'!B61</f>
        <v>016804</v>
      </c>
      <c r="C61" s="283"/>
      <c r="D61" s="284"/>
      <c r="E61" s="285"/>
      <c r="F61" s="286"/>
      <c r="G61" s="287"/>
      <c r="H61" s="288"/>
      <c r="I61" s="289"/>
      <c r="J61" s="290"/>
      <c r="M61"/>
      <c r="N61"/>
    </row>
    <row r="62" spans="1:14" ht="12.75" customHeight="1">
      <c r="A62" s="27" t="str">
        <f>'t1'!A62</f>
        <v>DOC.RELIG. SCUOLA EL. MAT. T. D. CONTR. TERMINE ATT. DID. </v>
      </c>
      <c r="B62" s="375" t="str">
        <f>'t1'!B62</f>
        <v>014805</v>
      </c>
      <c r="C62" s="283"/>
      <c r="D62" s="284"/>
      <c r="E62" s="285"/>
      <c r="F62" s="286"/>
      <c r="G62" s="287"/>
      <c r="H62" s="288"/>
      <c r="I62" s="289"/>
      <c r="J62" s="290"/>
      <c r="M62"/>
      <c r="N62"/>
    </row>
    <row r="63" spans="1:14" ht="12.75" customHeight="1">
      <c r="A63" s="27" t="str">
        <f>'t1'!A63</f>
        <v>DIR. SERV, GEN. ED AMM. TEMPO DETER. NON ANNUALE</v>
      </c>
      <c r="B63" s="375" t="str">
        <f>'t1'!B63</f>
        <v>013710</v>
      </c>
      <c r="C63" s="283"/>
      <c r="D63" s="284"/>
      <c r="E63" s="285"/>
      <c r="F63" s="286"/>
      <c r="G63" s="287"/>
      <c r="H63" s="288"/>
      <c r="I63" s="289"/>
      <c r="J63" s="290"/>
      <c r="M63"/>
      <c r="N63"/>
    </row>
    <row r="64" spans="1:14" ht="12.75" customHeight="1">
      <c r="A64" s="27" t="str">
        <f>'t1'!A64</f>
        <v>COORDINATORE AMMINISTRATIVO TEMPO DET. NON ANNUALE</v>
      </c>
      <c r="B64" s="375" t="str">
        <f>'t1'!B64</f>
        <v>013651</v>
      </c>
      <c r="C64" s="283"/>
      <c r="D64" s="284"/>
      <c r="E64" s="285"/>
      <c r="F64" s="286"/>
      <c r="G64" s="287"/>
      <c r="H64" s="288"/>
      <c r="I64" s="289"/>
      <c r="J64" s="290"/>
      <c r="M64"/>
      <c r="N64"/>
    </row>
    <row r="65" spans="1:14" ht="12.75" customHeight="1">
      <c r="A65" s="27" t="str">
        <f>'t1'!A65</f>
        <v>COORDINATORE TECNICO TEMPO DET. NON ANNUALE</v>
      </c>
      <c r="B65" s="375" t="str">
        <f>'t1'!B65</f>
        <v>013654</v>
      </c>
      <c r="C65" s="283"/>
      <c r="D65" s="284"/>
      <c r="E65" s="285"/>
      <c r="F65" s="286"/>
      <c r="G65" s="287"/>
      <c r="H65" s="288"/>
      <c r="I65" s="289"/>
      <c r="J65" s="290"/>
      <c r="M65"/>
      <c r="N65"/>
    </row>
    <row r="66" spans="1:14" ht="12.75" customHeight="1">
      <c r="A66" s="27" t="str">
        <f>'t1'!A66</f>
        <v>ASSIST.AMM.VO TEMPO DET. NON ANNUALE</v>
      </c>
      <c r="B66" s="375" t="str">
        <f>'t1'!B66</f>
        <v>012613</v>
      </c>
      <c r="C66" s="283"/>
      <c r="D66" s="284"/>
      <c r="E66" s="285"/>
      <c r="F66" s="286"/>
      <c r="G66" s="287"/>
      <c r="H66" s="288"/>
      <c r="I66" s="289"/>
      <c r="J66" s="290"/>
      <c r="M66"/>
      <c r="N66"/>
    </row>
    <row r="67" spans="1:14" ht="12.75" customHeight="1">
      <c r="A67" s="27" t="str">
        <f>'t1'!A67</f>
        <v>ASSIST.TECN. T. DETERM. NON ANNUALE</v>
      </c>
      <c r="B67" s="375" t="str">
        <f>'t1'!B67</f>
        <v>012615</v>
      </c>
      <c r="C67" s="283"/>
      <c r="D67" s="284"/>
      <c r="E67" s="285"/>
      <c r="F67" s="286"/>
      <c r="G67" s="287"/>
      <c r="H67" s="288"/>
      <c r="I67" s="289"/>
      <c r="J67" s="290"/>
      <c r="M67"/>
      <c r="N67"/>
    </row>
    <row r="68" spans="1:14" ht="12.75" customHeight="1">
      <c r="A68" s="27" t="str">
        <f>'t1'!A68</f>
        <v>CUOCO/INFERMIERE/GUARDAROBIERE T.DETER.NON ANNUALE</v>
      </c>
      <c r="B68" s="375" t="str">
        <f>'t1'!B68</f>
        <v>012621</v>
      </c>
      <c r="C68" s="283"/>
      <c r="D68" s="284"/>
      <c r="E68" s="285"/>
      <c r="F68" s="286"/>
      <c r="G68" s="287"/>
      <c r="H68" s="288"/>
      <c r="I68" s="289"/>
      <c r="J68" s="290"/>
      <c r="M68"/>
      <c r="N68"/>
    </row>
    <row r="69" spans="1:14" ht="12.75" customHeight="1">
      <c r="A69" s="27" t="str">
        <f>'t1'!A69</f>
        <v>COLLABORATORE SCOLASTICO DEI SERVIZI/ADDETTO  AZ.AGRARIE A TEMPO DETERM. NON ANNUALE</v>
      </c>
      <c r="B69" s="375" t="str">
        <f>'t1'!B69</f>
        <v>098712</v>
      </c>
      <c r="C69" s="283"/>
      <c r="D69" s="284"/>
      <c r="E69" s="285"/>
      <c r="F69" s="286"/>
      <c r="G69" s="287"/>
      <c r="H69" s="288"/>
      <c r="I69" s="289"/>
      <c r="J69" s="290"/>
      <c r="M69"/>
      <c r="N69"/>
    </row>
    <row r="70" spans="1:14" ht="12.75" customHeight="1" thickBot="1">
      <c r="A70" s="27" t="str">
        <f>'t1'!A70</f>
        <v>COLLAB. SCOLAST. T. DETER. NON ANNUALE</v>
      </c>
      <c r="B70" s="375" t="str">
        <f>'t1'!B70</f>
        <v>011617</v>
      </c>
      <c r="C70" s="283"/>
      <c r="D70" s="284"/>
      <c r="E70" s="285"/>
      <c r="F70" s="286"/>
      <c r="G70" s="287"/>
      <c r="H70" s="288"/>
      <c r="I70" s="289"/>
      <c r="J70" s="290"/>
      <c r="M70"/>
      <c r="N70"/>
    </row>
    <row r="71" spans="1:14" ht="15.75" customHeight="1" thickBot="1" thickTop="1">
      <c r="A71" s="124" t="s">
        <v>5</v>
      </c>
      <c r="B71" s="211"/>
      <c r="C71" s="597">
        <f aca="true" t="shared" si="0" ref="C71:J71">SUM(C6:C70)</f>
        <v>0</v>
      </c>
      <c r="D71" s="598">
        <f t="shared" si="0"/>
        <v>0</v>
      </c>
      <c r="E71" s="599">
        <f t="shared" si="0"/>
        <v>0</v>
      </c>
      <c r="F71" s="600">
        <f t="shared" si="0"/>
        <v>0</v>
      </c>
      <c r="G71" s="597">
        <f t="shared" si="0"/>
        <v>0</v>
      </c>
      <c r="H71" s="598">
        <f t="shared" si="0"/>
        <v>0</v>
      </c>
      <c r="I71" s="599">
        <f t="shared" si="0"/>
        <v>0</v>
      </c>
      <c r="J71" s="600">
        <f t="shared" si="0"/>
        <v>0</v>
      </c>
      <c r="M71"/>
      <c r="N71"/>
    </row>
    <row r="72" spans="1:10" ht="11.25">
      <c r="A72" s="29"/>
      <c r="B72" s="212"/>
      <c r="C72" s="5"/>
      <c r="D72" s="5"/>
      <c r="E72" s="5"/>
      <c r="F72" s="5"/>
      <c r="G72" s="5"/>
      <c r="H72" s="5"/>
      <c r="I72" s="5"/>
      <c r="J72" s="5"/>
    </row>
    <row r="73" spans="1:18" ht="11.25">
      <c r="A73" s="29" t="s">
        <v>129</v>
      </c>
      <c r="B73" s="212"/>
      <c r="C73" s="5"/>
      <c r="D73" s="214"/>
      <c r="E73" s="5"/>
      <c r="F73" s="5"/>
      <c r="G73" s="5"/>
      <c r="H73" s="5"/>
      <c r="I73" s="5"/>
      <c r="J73" s="5"/>
      <c r="M73" s="5"/>
      <c r="N73" s="5"/>
      <c r="O73" s="5"/>
      <c r="P73" s="5"/>
      <c r="Q73" s="5"/>
      <c r="R73" s="5"/>
    </row>
    <row r="74" spans="1:2" ht="11.25">
      <c r="A74" s="29" t="s">
        <v>204</v>
      </c>
      <c r="B74" s="213"/>
    </row>
    <row r="75" ht="11.25">
      <c r="A75" s="87" t="s">
        <v>82</v>
      </c>
    </row>
  </sheetData>
  <sheetProtection password="EA98" sheet="1" scenarios="1" formatColumns="0" selectLockedCells="1" autoFilter="0"/>
  <mergeCells count="2">
    <mergeCell ref="A1:H1"/>
    <mergeCell ref="F2:J2"/>
  </mergeCells>
  <printOptions horizontalCentered="1" verticalCentered="1"/>
  <pageMargins left="0" right="0" top="0.46" bottom="0.38" header="0.2" footer="0.54"/>
  <pageSetup fitToHeight="2" fitToWidth="1"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/>
  <dimension ref="A1:BR81"/>
  <sheetViews>
    <sheetView showGridLines="0" workbookViewId="0" topLeftCell="A1">
      <selection activeCell="A2" sqref="A2"/>
    </sheetView>
  </sheetViews>
  <sheetFormatPr defaultColWidth="9.33203125" defaultRowHeight="10.5"/>
  <cols>
    <col min="1" max="1" width="65.5" style="5" customWidth="1"/>
    <col min="2" max="2" width="9.16015625" style="7" customWidth="1"/>
    <col min="3" max="5" width="4" style="7" customWidth="1"/>
    <col min="6" max="67" width="4" style="5" customWidth="1"/>
    <col min="68" max="68" width="12" style="5" customWidth="1"/>
    <col min="69" max="91" width="3.83203125" style="5" customWidth="1"/>
    <col min="92" max="16384" width="9.33203125" style="5" customWidth="1"/>
  </cols>
  <sheetData>
    <row r="1" spans="1:68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X1" s="754"/>
      <c r="Y1" s="754"/>
      <c r="Z1" s="754"/>
      <c r="AA1" s="754"/>
      <c r="AB1" s="754"/>
      <c r="AC1" s="754"/>
      <c r="AD1" s="754"/>
      <c r="AE1" s="754"/>
      <c r="AF1" s="754"/>
      <c r="AG1" s="754"/>
      <c r="AH1" s="754"/>
      <c r="AI1" s="754"/>
      <c r="AJ1" s="754"/>
      <c r="AK1" s="754"/>
      <c r="AL1" s="754"/>
      <c r="AM1" s="754"/>
      <c r="AN1" s="754"/>
      <c r="AO1" s="754"/>
      <c r="AP1" s="754"/>
      <c r="AQ1" s="754"/>
      <c r="AR1" s="754"/>
      <c r="AS1" s="754"/>
      <c r="AT1" s="754"/>
      <c r="AU1" s="754"/>
      <c r="AV1" s="754"/>
      <c r="AW1" s="754"/>
      <c r="BP1" s="413"/>
    </row>
    <row r="2" spans="1:68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59"/>
      <c r="AG2" s="759"/>
      <c r="AH2" s="759"/>
      <c r="AI2" s="759"/>
      <c r="AJ2" s="759"/>
      <c r="AK2" s="759"/>
      <c r="AL2" s="759"/>
      <c r="AM2" s="759"/>
      <c r="AN2" s="759"/>
      <c r="AO2" s="759"/>
      <c r="AP2" s="759"/>
      <c r="AQ2" s="759"/>
      <c r="AR2" s="759"/>
      <c r="AS2" s="759"/>
      <c r="AT2" s="759"/>
      <c r="AU2" s="759"/>
      <c r="AV2" s="759"/>
      <c r="AW2" s="759"/>
      <c r="AX2" s="759"/>
      <c r="AY2" s="759"/>
      <c r="AZ2" s="759"/>
      <c r="BA2" s="759"/>
      <c r="BB2" s="759"/>
      <c r="BC2" s="759"/>
      <c r="BD2" s="759"/>
      <c r="BE2" s="759"/>
      <c r="BF2" s="759"/>
      <c r="BG2" s="759"/>
      <c r="BH2" s="759"/>
      <c r="BI2" s="759"/>
      <c r="BJ2" s="759"/>
      <c r="BK2" s="759"/>
      <c r="BL2" s="759"/>
      <c r="BM2" s="759"/>
      <c r="BN2" s="759"/>
      <c r="BO2" s="759"/>
      <c r="BP2" s="759"/>
    </row>
    <row r="3" spans="1:68" ht="13.5" thickBot="1">
      <c r="A3" s="405"/>
      <c r="B3" s="13"/>
      <c r="C3" s="762" t="s">
        <v>0</v>
      </c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762"/>
      <c r="AL3" s="762"/>
      <c r="AM3" s="762"/>
      <c r="AN3" s="762"/>
      <c r="AO3" s="762"/>
      <c r="AP3" s="762"/>
      <c r="AQ3" s="762"/>
      <c r="AR3" s="762"/>
      <c r="AS3" s="762"/>
      <c r="AT3" s="762"/>
      <c r="AU3" s="762"/>
      <c r="AV3" s="762"/>
      <c r="AW3" s="762"/>
      <c r="AX3" s="762"/>
      <c r="AY3" s="762"/>
      <c r="AZ3" s="762"/>
      <c r="BA3" s="762"/>
      <c r="BB3" s="762"/>
      <c r="BC3" s="762"/>
      <c r="BD3" s="762"/>
      <c r="BE3" s="762"/>
      <c r="BF3" s="762"/>
      <c r="BG3" s="762"/>
      <c r="BH3" s="762"/>
      <c r="BI3" s="762"/>
      <c r="BJ3" s="762"/>
      <c r="BK3" s="762"/>
      <c r="BL3" s="762"/>
      <c r="BM3" s="762"/>
      <c r="BN3" s="762"/>
      <c r="BO3" s="762"/>
      <c r="BP3" s="280"/>
    </row>
    <row r="4" spans="1:68" s="128" customFormat="1" ht="16.5" customHeight="1" thickTop="1">
      <c r="A4" s="408"/>
      <c r="B4" s="406"/>
      <c r="C4" s="760" t="s">
        <v>128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  <c r="AS4" s="761"/>
      <c r="AT4" s="761"/>
      <c r="AU4" s="761"/>
      <c r="AV4" s="761"/>
      <c r="AW4" s="761"/>
      <c r="AX4" s="761"/>
      <c r="AY4" s="761"/>
      <c r="AZ4" s="761"/>
      <c r="BA4" s="761"/>
      <c r="BB4" s="761"/>
      <c r="BC4" s="761"/>
      <c r="BD4" s="761"/>
      <c r="BE4" s="761"/>
      <c r="BF4" s="761"/>
      <c r="BG4" s="761"/>
      <c r="BH4" s="761"/>
      <c r="BI4" s="761"/>
      <c r="BJ4" s="761"/>
      <c r="BK4" s="761"/>
      <c r="BL4" s="761"/>
      <c r="BM4" s="761"/>
      <c r="BN4" s="761"/>
      <c r="BO4" s="761"/>
      <c r="BP4" s="410"/>
    </row>
    <row r="5" spans="1:68" ht="63.75" customHeight="1" thickBot="1">
      <c r="A5" s="404" t="s">
        <v>220</v>
      </c>
      <c r="B5" s="407" t="s">
        <v>221</v>
      </c>
      <c r="C5" s="320" t="str">
        <f>B6</f>
        <v>0D0158</v>
      </c>
      <c r="D5" s="321" t="str">
        <f>B7</f>
        <v>0D0E58</v>
      </c>
      <c r="E5" s="321" t="str">
        <f>B8</f>
        <v>016132</v>
      </c>
      <c r="F5" s="321" t="str">
        <f>B9</f>
        <v>016630</v>
      </c>
      <c r="G5" s="321" t="str">
        <f>B10</f>
        <v>016135</v>
      </c>
      <c r="H5" s="321" t="str">
        <f>B11</f>
        <v>016638</v>
      </c>
      <c r="I5" s="321" t="str">
        <f>B12</f>
        <v>014154</v>
      </c>
      <c r="J5" s="321" t="str">
        <f>B13</f>
        <v>014634</v>
      </c>
      <c r="K5" s="321" t="str">
        <f>B14</f>
        <v>014155</v>
      </c>
      <c r="L5" s="321" t="str">
        <f>B15</f>
        <v>014714</v>
      </c>
      <c r="M5" s="321" t="str">
        <f>B16</f>
        <v>014143</v>
      </c>
      <c r="N5" s="321" t="str">
        <f>B17</f>
        <v>014656</v>
      </c>
      <c r="O5" s="321" t="str">
        <f>B18</f>
        <v>014646</v>
      </c>
      <c r="P5" s="321" t="str">
        <f>B19</f>
        <v>013159</v>
      </c>
      <c r="Q5" s="321" t="str">
        <f>B20</f>
        <v>013498</v>
      </c>
      <c r="R5" s="321" t="str">
        <f>B21</f>
        <v>013499</v>
      </c>
      <c r="S5" s="321" t="str">
        <f>B22</f>
        <v>012117</v>
      </c>
      <c r="T5" s="321" t="str">
        <f>B23</f>
        <v>012119</v>
      </c>
      <c r="U5" s="321" t="str">
        <f>B24</f>
        <v>012125</v>
      </c>
      <c r="V5" s="321" t="str">
        <f>B25</f>
        <v>098701</v>
      </c>
      <c r="W5" s="321" t="str">
        <f>B26</f>
        <v>011121</v>
      </c>
      <c r="X5" s="321" t="str">
        <f>B27</f>
        <v>016139</v>
      </c>
      <c r="Y5" s="321" t="str">
        <f>B28</f>
        <v>014138</v>
      </c>
      <c r="Z5" s="321" t="str">
        <f>B29</f>
        <v>016134</v>
      </c>
      <c r="AA5" s="321" t="str">
        <f>B30</f>
        <v>016631</v>
      </c>
      <c r="AB5" s="321" t="str">
        <f>B31</f>
        <v>016136</v>
      </c>
      <c r="AC5" s="321" t="str">
        <f>B32</f>
        <v>016639</v>
      </c>
      <c r="AD5" s="321" t="str">
        <f>B33</f>
        <v>014152</v>
      </c>
      <c r="AE5" s="321" t="str">
        <f>B34</f>
        <v>014635</v>
      </c>
      <c r="AF5" s="321" t="str">
        <f>B35</f>
        <v>014156</v>
      </c>
      <c r="AG5" s="321" t="str">
        <f>B36</f>
        <v>014643</v>
      </c>
      <c r="AH5" s="321" t="str">
        <f>B37</f>
        <v>014144</v>
      </c>
      <c r="AI5" s="321" t="str">
        <f>B38</f>
        <v>014657</v>
      </c>
      <c r="AJ5" s="321" t="str">
        <f>B39</f>
        <v>014647</v>
      </c>
      <c r="AK5" s="321" t="str">
        <f>B40</f>
        <v>016802</v>
      </c>
      <c r="AL5" s="321" t="str">
        <f>B41</f>
        <v>014803</v>
      </c>
      <c r="AM5" s="321" t="str">
        <f>B42</f>
        <v>013160</v>
      </c>
      <c r="AN5" s="321" t="str">
        <f>B43</f>
        <v>013650</v>
      </c>
      <c r="AO5" s="321" t="str">
        <f>B44</f>
        <v>013653</v>
      </c>
      <c r="AP5" s="321" t="str">
        <f>B45</f>
        <v>012118</v>
      </c>
      <c r="AQ5" s="321" t="str">
        <f>B46</f>
        <v>012120</v>
      </c>
      <c r="AR5" s="321" t="str">
        <f>B47</f>
        <v>012126</v>
      </c>
      <c r="AS5" s="321" t="str">
        <f>B48</f>
        <v>098708</v>
      </c>
      <c r="AT5" s="321" t="str">
        <f>B49</f>
        <v>011124</v>
      </c>
      <c r="AU5" s="321" t="str">
        <f>B50</f>
        <v>016133</v>
      </c>
      <c r="AV5" s="321" t="str">
        <f>B51</f>
        <v>016632</v>
      </c>
      <c r="AW5" s="321" t="str">
        <f>B52</f>
        <v>016137</v>
      </c>
      <c r="AX5" s="321" t="str">
        <f>B53</f>
        <v>016640</v>
      </c>
      <c r="AY5" s="321" t="str">
        <f>B54</f>
        <v>014153</v>
      </c>
      <c r="AZ5" s="321" t="str">
        <f>B55</f>
        <v>014636</v>
      </c>
      <c r="BA5" s="321" t="str">
        <f>B56</f>
        <v>014157</v>
      </c>
      <c r="BB5" s="321" t="str">
        <f>B57</f>
        <v>014644</v>
      </c>
      <c r="BC5" s="321" t="str">
        <f>B58</f>
        <v>014145</v>
      </c>
      <c r="BD5" s="321" t="str">
        <f>B59</f>
        <v>014658</v>
      </c>
      <c r="BE5" s="321" t="str">
        <f>B60</f>
        <v>014648</v>
      </c>
      <c r="BF5" s="321" t="str">
        <f>B61</f>
        <v>016804</v>
      </c>
      <c r="BG5" s="321" t="str">
        <f>B62</f>
        <v>014805</v>
      </c>
      <c r="BH5" s="321" t="str">
        <f>B63</f>
        <v>013710</v>
      </c>
      <c r="BI5" s="321" t="str">
        <f>B64</f>
        <v>013651</v>
      </c>
      <c r="BJ5" s="321" t="str">
        <f>B65</f>
        <v>013654</v>
      </c>
      <c r="BK5" s="321" t="str">
        <f>B66</f>
        <v>012613</v>
      </c>
      <c r="BL5" s="321" t="str">
        <f>B67</f>
        <v>012615</v>
      </c>
      <c r="BM5" s="321" t="str">
        <f>B68</f>
        <v>012621</v>
      </c>
      <c r="BN5" s="321" t="str">
        <f>B69</f>
        <v>098712</v>
      </c>
      <c r="BO5" s="321" t="str">
        <f>B70</f>
        <v>011617</v>
      </c>
      <c r="BP5" s="411" t="s">
        <v>77</v>
      </c>
    </row>
    <row r="6" spans="1:68" ht="12" customHeight="1" thickTop="1">
      <c r="A6" s="27" t="str">
        <f>'t1'!A6</f>
        <v>DIRIGENTE SCOLASTICO</v>
      </c>
      <c r="B6" s="195" t="str">
        <f>'t1'!B6</f>
        <v>0D0158</v>
      </c>
      <c r="C6" s="322"/>
      <c r="D6" s="322"/>
      <c r="E6" s="322"/>
      <c r="F6" s="323"/>
      <c r="G6" s="323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601">
        <f aca="true" t="shared" si="0" ref="BP6:BP37">SUM(C6:BO6)</f>
        <v>0</v>
      </c>
    </row>
    <row r="7" spans="1:68" ht="12" customHeight="1">
      <c r="A7" s="196" t="str">
        <f>'t1'!A7</f>
        <v>EX PRESIDI/RUOLO AD ESAURIMENTO</v>
      </c>
      <c r="B7" s="281" t="str">
        <f>'t1'!B7</f>
        <v>0D0E58</v>
      </c>
      <c r="C7" s="323"/>
      <c r="D7" s="323"/>
      <c r="E7" s="323"/>
      <c r="F7" s="323"/>
      <c r="G7" s="323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4"/>
      <c r="AJ7" s="324"/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601">
        <f t="shared" si="0"/>
        <v>0</v>
      </c>
    </row>
    <row r="8" spans="1:68" ht="12" customHeight="1">
      <c r="A8" s="196" t="str">
        <f>'t1'!A8</f>
        <v>DOC. LAUR. IST. SEC. II GRADO</v>
      </c>
      <c r="B8" s="281" t="str">
        <f>'t1'!B8</f>
        <v>016132</v>
      </c>
      <c r="C8" s="323"/>
      <c r="D8" s="323"/>
      <c r="E8" s="323"/>
      <c r="F8" s="323"/>
      <c r="G8" s="323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601">
        <f t="shared" si="0"/>
        <v>0</v>
      </c>
    </row>
    <row r="9" spans="1:68" ht="12" customHeight="1">
      <c r="A9" s="196" t="str">
        <f>'t1'!A9</f>
        <v>DOC. LAUR. SOST. IST.SEC. II GRADO</v>
      </c>
      <c r="B9" s="281" t="str">
        <f>'t1'!B9</f>
        <v>016630</v>
      </c>
      <c r="C9" s="323"/>
      <c r="D9" s="323"/>
      <c r="E9" s="323"/>
      <c r="F9" s="323"/>
      <c r="G9" s="323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  <c r="AB9" s="324"/>
      <c r="AC9" s="324"/>
      <c r="AD9" s="324"/>
      <c r="AE9" s="324"/>
      <c r="AF9" s="324"/>
      <c r="AG9" s="324"/>
      <c r="AH9" s="324"/>
      <c r="AI9" s="324"/>
      <c r="AJ9" s="324"/>
      <c r="AK9" s="324"/>
      <c r="AL9" s="324"/>
      <c r="AM9" s="324"/>
      <c r="AN9" s="324"/>
      <c r="AO9" s="324"/>
      <c r="AP9" s="324"/>
      <c r="AQ9" s="324"/>
      <c r="AR9" s="324"/>
      <c r="AS9" s="324"/>
      <c r="AT9" s="324"/>
      <c r="AU9" s="324"/>
      <c r="AV9" s="324"/>
      <c r="AW9" s="324"/>
      <c r="AX9" s="324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601">
        <f t="shared" si="0"/>
        <v>0</v>
      </c>
    </row>
    <row r="10" spans="1:68" ht="12" customHeight="1">
      <c r="A10" s="196" t="str">
        <f>'t1'!A10</f>
        <v>DOC. SCUOLA MEDIA ED EQUIP.</v>
      </c>
      <c r="B10" s="281" t="str">
        <f>'t1'!B10</f>
        <v>016135</v>
      </c>
      <c r="C10" s="323"/>
      <c r="D10" s="323"/>
      <c r="E10" s="323"/>
      <c r="F10" s="323"/>
      <c r="G10" s="323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601">
        <f t="shared" si="0"/>
        <v>0</v>
      </c>
    </row>
    <row r="11" spans="1:68" ht="12" customHeight="1">
      <c r="A11" s="196" t="str">
        <f>'t1'!A11</f>
        <v>DOC. LAUR. SOST. SCUOLA MEDIA</v>
      </c>
      <c r="B11" s="281" t="str">
        <f>'t1'!B11</f>
        <v>016638</v>
      </c>
      <c r="C11" s="323"/>
      <c r="D11" s="323"/>
      <c r="E11" s="323"/>
      <c r="F11" s="323"/>
      <c r="G11" s="323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601">
        <f t="shared" si="0"/>
        <v>0</v>
      </c>
    </row>
    <row r="12" spans="1:68" ht="12" customHeight="1">
      <c r="A12" s="196" t="str">
        <f>'t1'!A12</f>
        <v>INS. SC. ELEMENTARE ED EQUIP.</v>
      </c>
      <c r="B12" s="281" t="str">
        <f>'t1'!B12</f>
        <v>014154</v>
      </c>
      <c r="C12" s="323"/>
      <c r="D12" s="323"/>
      <c r="E12" s="323"/>
      <c r="F12" s="323"/>
      <c r="G12" s="323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601">
        <f t="shared" si="0"/>
        <v>0</v>
      </c>
    </row>
    <row r="13" spans="1:68" ht="12" customHeight="1">
      <c r="A13" s="196" t="str">
        <f>'t1'!A13</f>
        <v>DOC. DIPL. SOST. SCUOLA ELEMENTARE</v>
      </c>
      <c r="B13" s="281" t="str">
        <f>'t1'!B13</f>
        <v>014634</v>
      </c>
      <c r="C13" s="323"/>
      <c r="D13" s="323"/>
      <c r="E13" s="323"/>
      <c r="F13" s="323"/>
      <c r="G13" s="32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601">
        <f t="shared" si="0"/>
        <v>0</v>
      </c>
    </row>
    <row r="14" spans="1:68" ht="12" customHeight="1">
      <c r="A14" s="196" t="str">
        <f>'t1'!A14</f>
        <v>INS. SCUOLA MATERNA</v>
      </c>
      <c r="B14" s="281" t="str">
        <f>'t1'!B14</f>
        <v>014155</v>
      </c>
      <c r="C14" s="323"/>
      <c r="D14" s="323"/>
      <c r="E14" s="323"/>
      <c r="F14" s="323"/>
      <c r="G14" s="323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  <c r="T14" s="324"/>
      <c r="U14" s="324"/>
      <c r="V14" s="324"/>
      <c r="W14" s="324"/>
      <c r="X14" s="324"/>
      <c r="Y14" s="324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324"/>
      <c r="AL14" s="324"/>
      <c r="AM14" s="324"/>
      <c r="AN14" s="324"/>
      <c r="AO14" s="324"/>
      <c r="AP14" s="324"/>
      <c r="AQ14" s="324"/>
      <c r="AR14" s="324"/>
      <c r="AS14" s="324"/>
      <c r="AT14" s="324"/>
      <c r="AU14" s="324"/>
      <c r="AV14" s="324"/>
      <c r="AW14" s="324"/>
      <c r="AX14" s="324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601">
        <f t="shared" si="0"/>
        <v>0</v>
      </c>
    </row>
    <row r="15" spans="1:68" ht="12" customHeight="1">
      <c r="A15" s="196" t="str">
        <f>'t1'!A15</f>
        <v>DOC. DIPL. SOST. SCUOLA MATERNA</v>
      </c>
      <c r="B15" s="281" t="str">
        <f>'t1'!B15</f>
        <v>014714</v>
      </c>
      <c r="C15" s="323"/>
      <c r="D15" s="323"/>
      <c r="E15" s="323"/>
      <c r="F15" s="323"/>
      <c r="G15" s="323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601">
        <f t="shared" si="0"/>
        <v>0</v>
      </c>
    </row>
    <row r="16" spans="1:68" ht="12" customHeight="1">
      <c r="A16" s="196" t="str">
        <f>'t1'!A16</f>
        <v>INS. DIPL. ISTIT. II GRADO</v>
      </c>
      <c r="B16" s="281" t="str">
        <f>'t1'!B16</f>
        <v>014143</v>
      </c>
      <c r="C16" s="323"/>
      <c r="D16" s="323"/>
      <c r="E16" s="323"/>
      <c r="F16" s="323"/>
      <c r="G16" s="323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324"/>
      <c r="AM16" s="324"/>
      <c r="AN16" s="324"/>
      <c r="AO16" s="324"/>
      <c r="AP16" s="324"/>
      <c r="AQ16" s="324"/>
      <c r="AR16" s="324"/>
      <c r="AS16" s="324"/>
      <c r="AT16" s="324"/>
      <c r="AU16" s="324"/>
      <c r="AV16" s="324"/>
      <c r="AW16" s="324"/>
      <c r="AX16" s="324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601">
        <f t="shared" si="0"/>
        <v>0</v>
      </c>
    </row>
    <row r="17" spans="1:68" ht="12" customHeight="1">
      <c r="A17" s="196" t="str">
        <f>'t1'!A17</f>
        <v>DOC. DIPL. SOST. IST. SEC. II GRADO</v>
      </c>
      <c r="B17" s="281" t="str">
        <f>'t1'!B17</f>
        <v>014656</v>
      </c>
      <c r="C17" s="323"/>
      <c r="D17" s="323"/>
      <c r="E17" s="323"/>
      <c r="F17" s="323"/>
      <c r="G17" s="323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324"/>
      <c r="AW17" s="324"/>
      <c r="AX17" s="324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601">
        <f t="shared" si="0"/>
        <v>0</v>
      </c>
    </row>
    <row r="18" spans="1:68" ht="12" customHeight="1">
      <c r="A18" s="196" t="str">
        <f>'t1'!A18</f>
        <v>PERSONALE EDUCATIVO</v>
      </c>
      <c r="B18" s="281" t="str">
        <f>'t1'!B18</f>
        <v>014646</v>
      </c>
      <c r="C18" s="323"/>
      <c r="D18" s="323"/>
      <c r="E18" s="323"/>
      <c r="F18" s="323"/>
      <c r="G18" s="323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5"/>
      <c r="AZ18" s="325"/>
      <c r="BA18" s="325"/>
      <c r="BB18" s="325"/>
      <c r="BC18" s="325"/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601">
        <f t="shared" si="0"/>
        <v>0</v>
      </c>
    </row>
    <row r="19" spans="1:68" ht="12" customHeight="1">
      <c r="A19" s="196" t="str">
        <f>'t1'!A19</f>
        <v>DIR. SERV. GEN. ED AMM.</v>
      </c>
      <c r="B19" s="281" t="str">
        <f>'t1'!B19</f>
        <v>013159</v>
      </c>
      <c r="C19" s="323"/>
      <c r="D19" s="323"/>
      <c r="E19" s="323"/>
      <c r="F19" s="323"/>
      <c r="G19" s="323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601">
        <f t="shared" si="0"/>
        <v>0</v>
      </c>
    </row>
    <row r="20" spans="1:68" ht="12" customHeight="1">
      <c r="A20" s="196" t="str">
        <f>'t1'!A20</f>
        <v>COORDINATORE AMMINISTRATIVO</v>
      </c>
      <c r="B20" s="281" t="str">
        <f>'t1'!B20</f>
        <v>013498</v>
      </c>
      <c r="C20" s="323"/>
      <c r="D20" s="323"/>
      <c r="E20" s="323"/>
      <c r="F20" s="323"/>
      <c r="G20" s="323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601">
        <f t="shared" si="0"/>
        <v>0</v>
      </c>
    </row>
    <row r="21" spans="1:68" ht="12" customHeight="1">
      <c r="A21" s="196" t="str">
        <f>'t1'!A21</f>
        <v>COORDINATORE TECNICO</v>
      </c>
      <c r="B21" s="281" t="str">
        <f>'t1'!B21</f>
        <v>013499</v>
      </c>
      <c r="C21" s="323"/>
      <c r="D21" s="323"/>
      <c r="E21" s="323"/>
      <c r="F21" s="323"/>
      <c r="G21" s="323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601">
        <f t="shared" si="0"/>
        <v>0</v>
      </c>
    </row>
    <row r="22" spans="1:68" ht="12" customHeight="1">
      <c r="A22" s="196" t="str">
        <f>'t1'!A22</f>
        <v>ASSISTENTE AMMINISTRATIVO</v>
      </c>
      <c r="B22" s="281" t="str">
        <f>'t1'!B22</f>
        <v>012117</v>
      </c>
      <c r="C22" s="323"/>
      <c r="D22" s="323"/>
      <c r="E22" s="323"/>
      <c r="F22" s="323"/>
      <c r="G22" s="323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  <c r="Z22" s="324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4"/>
      <c r="AL22" s="324"/>
      <c r="AM22" s="324"/>
      <c r="AN22" s="324"/>
      <c r="AO22" s="324"/>
      <c r="AP22" s="324"/>
      <c r="AQ22" s="324"/>
      <c r="AR22" s="324"/>
      <c r="AS22" s="324"/>
      <c r="AT22" s="324"/>
      <c r="AU22" s="324"/>
      <c r="AV22" s="324"/>
      <c r="AW22" s="324"/>
      <c r="AX22" s="324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601">
        <f t="shared" si="0"/>
        <v>0</v>
      </c>
    </row>
    <row r="23" spans="1:68" ht="12" customHeight="1">
      <c r="A23" s="196" t="str">
        <f>'t1'!A23</f>
        <v>ASSISTENTE TECNICO</v>
      </c>
      <c r="B23" s="281" t="str">
        <f>'t1'!B23</f>
        <v>012119</v>
      </c>
      <c r="C23" s="323"/>
      <c r="D23" s="323"/>
      <c r="E23" s="323"/>
      <c r="F23" s="323"/>
      <c r="G23" s="3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324"/>
      <c r="AW23" s="324"/>
      <c r="AX23" s="324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601">
        <f t="shared" si="0"/>
        <v>0</v>
      </c>
    </row>
    <row r="24" spans="1:68" ht="12" customHeight="1">
      <c r="A24" s="196" t="str">
        <f>'t1'!A24</f>
        <v>CUOCO/INFERMIERE/GUARDAROBIERE</v>
      </c>
      <c r="B24" s="281" t="str">
        <f>'t1'!B24</f>
        <v>012125</v>
      </c>
      <c r="C24" s="323"/>
      <c r="D24" s="323"/>
      <c r="E24" s="323"/>
      <c r="F24" s="323"/>
      <c r="G24" s="323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4"/>
      <c r="AL24" s="324"/>
      <c r="AM24" s="324"/>
      <c r="AN24" s="324"/>
      <c r="AO24" s="324"/>
      <c r="AP24" s="324"/>
      <c r="AQ24" s="324"/>
      <c r="AR24" s="324"/>
      <c r="AS24" s="324"/>
      <c r="AT24" s="324"/>
      <c r="AU24" s="324"/>
      <c r="AV24" s="324"/>
      <c r="AW24" s="324"/>
      <c r="AX24" s="324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601">
        <f t="shared" si="0"/>
        <v>0</v>
      </c>
    </row>
    <row r="25" spans="1:68" ht="12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323"/>
      <c r="D25" s="323"/>
      <c r="E25" s="323"/>
      <c r="F25" s="323"/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  <c r="AQ25" s="324"/>
      <c r="AR25" s="324"/>
      <c r="AS25" s="324"/>
      <c r="AT25" s="324"/>
      <c r="AU25" s="324"/>
      <c r="AV25" s="324"/>
      <c r="AW25" s="324"/>
      <c r="AX25" s="324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601">
        <f t="shared" si="0"/>
        <v>0</v>
      </c>
    </row>
    <row r="26" spans="1:68" ht="12" customHeight="1">
      <c r="A26" s="196" t="str">
        <f>'t1'!A26</f>
        <v>COLLABORATORE SCOLASTICO</v>
      </c>
      <c r="B26" s="281" t="str">
        <f>'t1'!B26</f>
        <v>011121</v>
      </c>
      <c r="C26" s="327"/>
      <c r="D26" s="328"/>
      <c r="E26" s="328"/>
      <c r="F26" s="323"/>
      <c r="G26" s="323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24"/>
      <c r="AL26" s="324"/>
      <c r="AM26" s="324"/>
      <c r="AN26" s="324"/>
      <c r="AO26" s="324"/>
      <c r="AP26" s="324"/>
      <c r="AQ26" s="324"/>
      <c r="AR26" s="324"/>
      <c r="AS26" s="324"/>
      <c r="AT26" s="324"/>
      <c r="AU26" s="324"/>
      <c r="AV26" s="324"/>
      <c r="AW26" s="324"/>
      <c r="AX26" s="324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601">
        <f t="shared" si="0"/>
        <v>0</v>
      </c>
    </row>
    <row r="27" spans="1:68" ht="12" customHeight="1">
      <c r="A27" s="196" t="str">
        <f>'t1'!A27</f>
        <v>DOC.RELIG. SCUOLA SECOND.</v>
      </c>
      <c r="B27" s="281" t="str">
        <f>'t1'!B27</f>
        <v>016139</v>
      </c>
      <c r="C27" s="327"/>
      <c r="D27" s="328"/>
      <c r="E27" s="328"/>
      <c r="F27" s="323"/>
      <c r="G27" s="323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601">
        <f t="shared" si="0"/>
        <v>0</v>
      </c>
    </row>
    <row r="28" spans="1:68" ht="12" customHeight="1">
      <c r="A28" s="196" t="str">
        <f>'t1'!A28</f>
        <v>DOC.RELIG. SCUOLA EL. MAT.</v>
      </c>
      <c r="B28" s="281" t="str">
        <f>'t1'!B28</f>
        <v>014138</v>
      </c>
      <c r="C28" s="323"/>
      <c r="D28" s="323"/>
      <c r="E28" s="323"/>
      <c r="F28" s="323"/>
      <c r="G28" s="323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601">
        <f t="shared" si="0"/>
        <v>0</v>
      </c>
    </row>
    <row r="29" spans="1:68" ht="12" customHeight="1">
      <c r="A29" s="196" t="str">
        <f>'t1'!A29</f>
        <v>DOC. LAUR. IST. SEC. II GRADO TEMPO DETERM. ANNUALE</v>
      </c>
      <c r="B29" s="281" t="str">
        <f>'t1'!B29</f>
        <v>016134</v>
      </c>
      <c r="C29" s="329"/>
      <c r="D29" s="329"/>
      <c r="E29" s="329"/>
      <c r="F29" s="329"/>
      <c r="G29" s="329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601">
        <f t="shared" si="0"/>
        <v>0</v>
      </c>
    </row>
    <row r="30" spans="1:68" ht="12" customHeight="1">
      <c r="A30" s="196" t="str">
        <f>'t1'!A30</f>
        <v>DOC. LAUR. SOST. IST.SEC. II GRADO T. DETER.ANNUALE</v>
      </c>
      <c r="B30" s="281" t="str">
        <f>'t1'!B30</f>
        <v>016631</v>
      </c>
      <c r="C30" s="329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30"/>
      <c r="AZ30" s="330"/>
      <c r="BA30" s="330"/>
      <c r="BB30" s="330"/>
      <c r="BC30" s="330"/>
      <c r="BD30" s="330"/>
      <c r="BE30" s="330"/>
      <c r="BF30" s="330"/>
      <c r="BG30" s="330"/>
      <c r="BH30" s="330"/>
      <c r="BI30" s="330"/>
      <c r="BJ30" s="330"/>
      <c r="BK30" s="330"/>
      <c r="BL30" s="330"/>
      <c r="BM30" s="330"/>
      <c r="BN30" s="330"/>
      <c r="BO30" s="330"/>
      <c r="BP30" s="601">
        <f t="shared" si="0"/>
        <v>0</v>
      </c>
    </row>
    <row r="31" spans="1:68" ht="12" customHeight="1">
      <c r="A31" s="196" t="str">
        <f>'t1'!A31</f>
        <v>DOC. SCUOLA MEDIA ED EQUIP. TEMPO DETERM. ANNUALE</v>
      </c>
      <c r="B31" s="281" t="str">
        <f>'t1'!B31</f>
        <v>016136</v>
      </c>
      <c r="C31" s="329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30"/>
      <c r="AZ31" s="330"/>
      <c r="BA31" s="330"/>
      <c r="BB31" s="330"/>
      <c r="BC31" s="330"/>
      <c r="BD31" s="330"/>
      <c r="BE31" s="330"/>
      <c r="BF31" s="330"/>
      <c r="BG31" s="330"/>
      <c r="BH31" s="330"/>
      <c r="BI31" s="330"/>
      <c r="BJ31" s="330"/>
      <c r="BK31" s="330"/>
      <c r="BL31" s="330"/>
      <c r="BM31" s="330"/>
      <c r="BN31" s="330"/>
      <c r="BO31" s="330"/>
      <c r="BP31" s="601">
        <f t="shared" si="0"/>
        <v>0</v>
      </c>
    </row>
    <row r="32" spans="1:68" ht="12" customHeight="1">
      <c r="A32" s="196" t="str">
        <f>'t1'!A32</f>
        <v>DOC. LAUR. SOST. SCUOLA MEDIA T.DETER. ANNUALE</v>
      </c>
      <c r="B32" s="281" t="str">
        <f>'t1'!B32</f>
        <v>016639</v>
      </c>
      <c r="C32" s="329"/>
      <c r="D32" s="323"/>
      <c r="E32" s="323"/>
      <c r="F32" s="323"/>
      <c r="G32" s="323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324"/>
      <c r="AW32" s="324"/>
      <c r="AX32" s="324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601">
        <f t="shared" si="0"/>
        <v>0</v>
      </c>
    </row>
    <row r="33" spans="1:68" ht="12" customHeight="1">
      <c r="A33" s="196" t="str">
        <f>'t1'!A33</f>
        <v>INS. SC. ELEMENTARE E EQUIP. TEMPO DETERM. ANNUALE</v>
      </c>
      <c r="B33" s="281" t="str">
        <f>'t1'!B33</f>
        <v>014152</v>
      </c>
      <c r="C33" s="329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30"/>
      <c r="AZ33" s="330"/>
      <c r="BA33" s="330"/>
      <c r="BB33" s="330"/>
      <c r="BC33" s="330"/>
      <c r="BD33" s="330"/>
      <c r="BE33" s="330"/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601">
        <f t="shared" si="0"/>
        <v>0</v>
      </c>
    </row>
    <row r="34" spans="1:68" ht="12" customHeight="1">
      <c r="A34" s="196" t="str">
        <f>'t1'!A34</f>
        <v>DOC. DIPL. SOST. SCUOLA ELEM. T. DETER. ANNUALE</v>
      </c>
      <c r="B34" s="281" t="str">
        <f>'t1'!B34</f>
        <v>014635</v>
      </c>
      <c r="C34" s="329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30"/>
      <c r="AZ34" s="330"/>
      <c r="BA34" s="330"/>
      <c r="BB34" s="330"/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601">
        <f t="shared" si="0"/>
        <v>0</v>
      </c>
    </row>
    <row r="35" spans="1:68" ht="12" customHeight="1">
      <c r="A35" s="196" t="str">
        <f>'t1'!A35</f>
        <v>INS. SCUOLA MATERNA TEMPO DETERM. ANNUALE</v>
      </c>
      <c r="B35" s="281" t="str">
        <f>'t1'!B35</f>
        <v>014156</v>
      </c>
      <c r="C35" s="329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8"/>
      <c r="X35" s="328"/>
      <c r="Y35" s="328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601">
        <f t="shared" si="0"/>
        <v>0</v>
      </c>
    </row>
    <row r="36" spans="1:68" ht="12" customHeight="1">
      <c r="A36" s="196" t="str">
        <f>'t1'!A36</f>
        <v>DOC. DIPL.SOST. SC. MATERNA T. DET. ANNUALE</v>
      </c>
      <c r="B36" s="281" t="str">
        <f>'t1'!B36</f>
        <v>014643</v>
      </c>
      <c r="C36" s="329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  <c r="AE36" s="328"/>
      <c r="AF36" s="328"/>
      <c r="AG36" s="328"/>
      <c r="AH36" s="328"/>
      <c r="AI36" s="328"/>
      <c r="AJ36" s="328"/>
      <c r="AK36" s="328"/>
      <c r="AL36" s="328"/>
      <c r="AM36" s="328"/>
      <c r="AN36" s="328"/>
      <c r="AO36" s="328"/>
      <c r="AP36" s="328"/>
      <c r="AQ36" s="328"/>
      <c r="AR36" s="328"/>
      <c r="AS36" s="328"/>
      <c r="AT36" s="328"/>
      <c r="AU36" s="328"/>
      <c r="AV36" s="328"/>
      <c r="AW36" s="328"/>
      <c r="AX36" s="328"/>
      <c r="AY36" s="330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601">
        <f t="shared" si="0"/>
        <v>0</v>
      </c>
    </row>
    <row r="37" spans="1:68" ht="12" customHeight="1">
      <c r="A37" s="196" t="str">
        <f>'t1'!A37</f>
        <v>INS. DIPL. ISTIT. II GRADO TEMPO DETERM. ANNUALE</v>
      </c>
      <c r="B37" s="281" t="str">
        <f>'t1'!B37</f>
        <v>014144</v>
      </c>
      <c r="C37" s="329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8"/>
      <c r="AT37" s="328"/>
      <c r="AU37" s="328"/>
      <c r="AV37" s="328"/>
      <c r="AW37" s="328"/>
      <c r="AX37" s="328"/>
      <c r="AY37" s="330"/>
      <c r="AZ37" s="330"/>
      <c r="BA37" s="330"/>
      <c r="BB37" s="330"/>
      <c r="BC37" s="330"/>
      <c r="BD37" s="330"/>
      <c r="BE37" s="330"/>
      <c r="BF37" s="330"/>
      <c r="BG37" s="330"/>
      <c r="BH37" s="330"/>
      <c r="BI37" s="330"/>
      <c r="BJ37" s="330"/>
      <c r="BK37" s="330"/>
      <c r="BL37" s="330"/>
      <c r="BM37" s="330"/>
      <c r="BN37" s="330"/>
      <c r="BO37" s="330"/>
      <c r="BP37" s="601">
        <f t="shared" si="0"/>
        <v>0</v>
      </c>
    </row>
    <row r="38" spans="1:68" ht="12" customHeight="1">
      <c r="A38" s="196" t="str">
        <f>'t1'!A38</f>
        <v>DOC. DIPL. SOST.IST. SEC. II GRADO T. DET. ANNUALE</v>
      </c>
      <c r="B38" s="281" t="str">
        <f>'t1'!B38</f>
        <v>014657</v>
      </c>
      <c r="C38" s="329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8"/>
      <c r="AT38" s="328"/>
      <c r="AU38" s="328"/>
      <c r="AV38" s="328"/>
      <c r="AW38" s="328"/>
      <c r="AX38" s="328"/>
      <c r="AY38" s="330"/>
      <c r="AZ38" s="330"/>
      <c r="BA38" s="330"/>
      <c r="BB38" s="330"/>
      <c r="BC38" s="330"/>
      <c r="BD38" s="330"/>
      <c r="BE38" s="330"/>
      <c r="BF38" s="330"/>
      <c r="BG38" s="330"/>
      <c r="BH38" s="330"/>
      <c r="BI38" s="330"/>
      <c r="BJ38" s="330"/>
      <c r="BK38" s="330"/>
      <c r="BL38" s="330"/>
      <c r="BM38" s="330"/>
      <c r="BN38" s="330"/>
      <c r="BO38" s="330"/>
      <c r="BP38" s="601">
        <f aca="true" t="shared" si="1" ref="BP38:BP69">SUM(C38:BO38)</f>
        <v>0</v>
      </c>
    </row>
    <row r="39" spans="1:68" ht="12" customHeight="1">
      <c r="A39" s="196" t="str">
        <f>'t1'!A39</f>
        <v>PERS. EDUCAT. T. DET. ANNUALE</v>
      </c>
      <c r="B39" s="281" t="str">
        <f>'t1'!B39</f>
        <v>014647</v>
      </c>
      <c r="C39" s="329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8"/>
      <c r="AT39" s="328"/>
      <c r="AU39" s="328"/>
      <c r="AV39" s="328"/>
      <c r="AW39" s="328"/>
      <c r="AX39" s="328"/>
      <c r="AY39" s="330"/>
      <c r="AZ39" s="330"/>
      <c r="BA39" s="330"/>
      <c r="BB39" s="330"/>
      <c r="BC39" s="330"/>
      <c r="BD39" s="330"/>
      <c r="BE39" s="330"/>
      <c r="BF39" s="330"/>
      <c r="BG39" s="330"/>
      <c r="BH39" s="330"/>
      <c r="BI39" s="330"/>
      <c r="BJ39" s="330"/>
      <c r="BK39" s="330"/>
      <c r="BL39" s="330"/>
      <c r="BM39" s="330"/>
      <c r="BN39" s="330"/>
      <c r="BO39" s="330"/>
      <c r="BP39" s="601">
        <f t="shared" si="1"/>
        <v>0</v>
      </c>
    </row>
    <row r="40" spans="1:68" ht="12" customHeight="1">
      <c r="A40" s="196" t="str">
        <f>'t1'!A40</f>
        <v>DOC.RELIG. SCUOLA SECOND. T. D. CON CONTR. ANNUALE</v>
      </c>
      <c r="B40" s="281" t="str">
        <f>'t1'!B40</f>
        <v>016802</v>
      </c>
      <c r="C40" s="329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8"/>
      <c r="Z40" s="328"/>
      <c r="AA40" s="328"/>
      <c r="AB40" s="328"/>
      <c r="AC40" s="328"/>
      <c r="AD40" s="328"/>
      <c r="AE40" s="328"/>
      <c r="AF40" s="328"/>
      <c r="AG40" s="328"/>
      <c r="AH40" s="328"/>
      <c r="AI40" s="328"/>
      <c r="AJ40" s="328"/>
      <c r="AK40" s="328"/>
      <c r="AL40" s="328"/>
      <c r="AM40" s="328"/>
      <c r="AN40" s="328"/>
      <c r="AO40" s="328"/>
      <c r="AP40" s="328"/>
      <c r="AQ40" s="328"/>
      <c r="AR40" s="328"/>
      <c r="AS40" s="328"/>
      <c r="AT40" s="328"/>
      <c r="AU40" s="328"/>
      <c r="AV40" s="328"/>
      <c r="AW40" s="328"/>
      <c r="AX40" s="328"/>
      <c r="AY40" s="330"/>
      <c r="AZ40" s="330"/>
      <c r="BA40" s="330"/>
      <c r="BB40" s="330"/>
      <c r="BC40" s="330"/>
      <c r="BD40" s="330"/>
      <c r="BE40" s="330"/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601">
        <f t="shared" si="1"/>
        <v>0</v>
      </c>
    </row>
    <row r="41" spans="1:68" ht="12" customHeight="1">
      <c r="A41" s="196" t="str">
        <f>'t1'!A41</f>
        <v>DOC.RELIG. SCUOLA EL. MAT. T.D. CON CONTR. ANNUA ANNUALE</v>
      </c>
      <c r="B41" s="281" t="str">
        <f>'t1'!B41</f>
        <v>014803</v>
      </c>
      <c r="C41" s="329"/>
      <c r="D41" s="323"/>
      <c r="E41" s="323"/>
      <c r="F41" s="323"/>
      <c r="G41" s="323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  <c r="AI41" s="324"/>
      <c r="AJ41" s="324"/>
      <c r="AK41" s="324"/>
      <c r="AL41" s="324"/>
      <c r="AM41" s="324"/>
      <c r="AN41" s="324"/>
      <c r="AO41" s="324"/>
      <c r="AP41" s="324"/>
      <c r="AQ41" s="324"/>
      <c r="AR41" s="324"/>
      <c r="AS41" s="324"/>
      <c r="AT41" s="324"/>
      <c r="AU41" s="324"/>
      <c r="AV41" s="324"/>
      <c r="AW41" s="324"/>
      <c r="AX41" s="324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601">
        <f t="shared" si="1"/>
        <v>0</v>
      </c>
    </row>
    <row r="42" spans="1:68" ht="12" customHeight="1">
      <c r="A42" s="196" t="str">
        <f>'t1'!A42</f>
        <v>DIR. SERV. GEN. ED AMM.TEMPO DETER.</v>
      </c>
      <c r="B42" s="281" t="str">
        <f>'t1'!B42</f>
        <v>013160</v>
      </c>
      <c r="C42" s="329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  <c r="AE42" s="328"/>
      <c r="AF42" s="328"/>
      <c r="AG42" s="328"/>
      <c r="AH42" s="328"/>
      <c r="AI42" s="328"/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30"/>
      <c r="AZ42" s="330"/>
      <c r="BA42" s="330"/>
      <c r="BB42" s="330"/>
      <c r="BC42" s="330"/>
      <c r="BD42" s="330"/>
      <c r="BE42" s="330"/>
      <c r="BF42" s="330"/>
      <c r="BG42" s="330"/>
      <c r="BH42" s="330"/>
      <c r="BI42" s="330"/>
      <c r="BJ42" s="330"/>
      <c r="BK42" s="330"/>
      <c r="BL42" s="330"/>
      <c r="BM42" s="330"/>
      <c r="BN42" s="330"/>
      <c r="BO42" s="330"/>
      <c r="BP42" s="601">
        <f t="shared" si="1"/>
        <v>0</v>
      </c>
    </row>
    <row r="43" spans="1:68" ht="12" customHeight="1">
      <c r="A43" s="196" t="str">
        <f>'t1'!A43</f>
        <v>COORDINATORE AMMINISTRATIVO TEMPO DET. ANNUALE</v>
      </c>
      <c r="B43" s="281" t="str">
        <f>'t1'!B43</f>
        <v>013650</v>
      </c>
      <c r="C43" s="329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8"/>
      <c r="AT43" s="328"/>
      <c r="AU43" s="328"/>
      <c r="AV43" s="328"/>
      <c r="AW43" s="328"/>
      <c r="AX43" s="328"/>
      <c r="AY43" s="330"/>
      <c r="AZ43" s="330"/>
      <c r="BA43" s="330"/>
      <c r="BB43" s="330"/>
      <c r="BC43" s="330"/>
      <c r="BD43" s="330"/>
      <c r="BE43" s="330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601">
        <f t="shared" si="1"/>
        <v>0</v>
      </c>
    </row>
    <row r="44" spans="1:68" ht="12" customHeight="1">
      <c r="A44" s="196" t="str">
        <f>'t1'!A44</f>
        <v>COORDINATORE TECNICO TEMPO DET. ANNUALE</v>
      </c>
      <c r="B44" s="281" t="str">
        <f>'t1'!B44</f>
        <v>013653</v>
      </c>
      <c r="C44" s="329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328"/>
      <c r="AO44" s="328"/>
      <c r="AP44" s="328"/>
      <c r="AQ44" s="328"/>
      <c r="AR44" s="328"/>
      <c r="AS44" s="328"/>
      <c r="AT44" s="328"/>
      <c r="AU44" s="328"/>
      <c r="AV44" s="328"/>
      <c r="AW44" s="328"/>
      <c r="AX44" s="328"/>
      <c r="AY44" s="330"/>
      <c r="AZ44" s="330"/>
      <c r="BA44" s="330"/>
      <c r="BB44" s="330"/>
      <c r="BC44" s="330"/>
      <c r="BD44" s="330"/>
      <c r="BE44" s="330"/>
      <c r="BF44" s="330"/>
      <c r="BG44" s="330"/>
      <c r="BH44" s="330"/>
      <c r="BI44" s="330"/>
      <c r="BJ44" s="330"/>
      <c r="BK44" s="330"/>
      <c r="BL44" s="330"/>
      <c r="BM44" s="330"/>
      <c r="BN44" s="330"/>
      <c r="BO44" s="330"/>
      <c r="BP44" s="601">
        <f t="shared" si="1"/>
        <v>0</v>
      </c>
    </row>
    <row r="45" spans="1:68" ht="12" customHeight="1">
      <c r="A45" s="196" t="str">
        <f>'t1'!A45</f>
        <v>ASSISTENTE AMM.VO TEMPO DET. ANNUALE</v>
      </c>
      <c r="B45" s="281" t="str">
        <f>'t1'!B45</f>
        <v>012118</v>
      </c>
      <c r="C45" s="329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30"/>
      <c r="AZ45" s="330"/>
      <c r="BA45" s="330"/>
      <c r="BB45" s="330"/>
      <c r="BC45" s="330"/>
      <c r="BD45" s="330"/>
      <c r="BE45" s="330"/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601">
        <f t="shared" si="1"/>
        <v>0</v>
      </c>
    </row>
    <row r="46" spans="1:68" ht="12" customHeight="1">
      <c r="A46" s="196" t="str">
        <f>'t1'!A46</f>
        <v>ASSISTENTE TECN. TEMPO DET. ANNUALE</v>
      </c>
      <c r="B46" s="281" t="str">
        <f>'t1'!B46</f>
        <v>012120</v>
      </c>
      <c r="C46" s="332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4"/>
      <c r="AZ46" s="334"/>
      <c r="BA46" s="334"/>
      <c r="BB46" s="334"/>
      <c r="BC46" s="334"/>
      <c r="BD46" s="334"/>
      <c r="BE46" s="334"/>
      <c r="BF46" s="334"/>
      <c r="BG46" s="334"/>
      <c r="BH46" s="334"/>
      <c r="BI46" s="334"/>
      <c r="BJ46" s="334"/>
      <c r="BK46" s="334"/>
      <c r="BL46" s="334"/>
      <c r="BM46" s="334"/>
      <c r="BN46" s="334"/>
      <c r="BO46" s="334"/>
      <c r="BP46" s="601">
        <f t="shared" si="1"/>
        <v>0</v>
      </c>
    </row>
    <row r="47" spans="1:68" ht="12" customHeight="1">
      <c r="A47" s="196" t="str">
        <f>'t1'!A47</f>
        <v>CUOCO/INFERMIERE/GUARDAROBIERE TEMPO DETERM.ANNUALE</v>
      </c>
      <c r="B47" s="281" t="str">
        <f>'t1'!B47</f>
        <v>012126</v>
      </c>
      <c r="C47" s="332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34"/>
      <c r="BN47" s="334"/>
      <c r="BO47" s="334"/>
      <c r="BP47" s="601">
        <f t="shared" si="1"/>
        <v>0</v>
      </c>
    </row>
    <row r="48" spans="1:68" ht="12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332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4"/>
      <c r="AZ48" s="334"/>
      <c r="BA48" s="334"/>
      <c r="BB48" s="334"/>
      <c r="BC48" s="334"/>
      <c r="BD48" s="334"/>
      <c r="BE48" s="334"/>
      <c r="BF48" s="334"/>
      <c r="BG48" s="334"/>
      <c r="BH48" s="334"/>
      <c r="BI48" s="334"/>
      <c r="BJ48" s="334"/>
      <c r="BK48" s="334"/>
      <c r="BL48" s="334"/>
      <c r="BM48" s="334"/>
      <c r="BN48" s="334"/>
      <c r="BO48" s="334"/>
      <c r="BP48" s="601">
        <f t="shared" si="1"/>
        <v>0</v>
      </c>
    </row>
    <row r="49" spans="1:68" ht="12" customHeight="1">
      <c r="A49" s="196" t="str">
        <f>'t1'!A49</f>
        <v>COLLABORATORE SCOLASTICO TEMPO DET.ANNUALE</v>
      </c>
      <c r="B49" s="281" t="str">
        <f>'t1'!B49</f>
        <v>011124</v>
      </c>
      <c r="C49" s="332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K49" s="333"/>
      <c r="AL49" s="333"/>
      <c r="AM49" s="333"/>
      <c r="AN49" s="333"/>
      <c r="AO49" s="333"/>
      <c r="AP49" s="333"/>
      <c r="AQ49" s="333"/>
      <c r="AR49" s="333"/>
      <c r="AS49" s="333"/>
      <c r="AT49" s="333"/>
      <c r="AU49" s="333"/>
      <c r="AV49" s="333"/>
      <c r="AW49" s="333"/>
      <c r="AX49" s="333"/>
      <c r="AY49" s="334"/>
      <c r="AZ49" s="334"/>
      <c r="BA49" s="334"/>
      <c r="BB49" s="334"/>
      <c r="BC49" s="334"/>
      <c r="BD49" s="334"/>
      <c r="BE49" s="334"/>
      <c r="BF49" s="334"/>
      <c r="BG49" s="334"/>
      <c r="BH49" s="334"/>
      <c r="BI49" s="334"/>
      <c r="BJ49" s="334"/>
      <c r="BK49" s="334"/>
      <c r="BL49" s="334"/>
      <c r="BM49" s="334"/>
      <c r="BN49" s="334"/>
      <c r="BO49" s="334"/>
      <c r="BP49" s="601">
        <f t="shared" si="1"/>
        <v>0</v>
      </c>
    </row>
    <row r="50" spans="1:68" ht="12" customHeight="1">
      <c r="A50" s="196" t="str">
        <f>'t1'!A50</f>
        <v>DOC. LAUR. IST. SEC. II GRADO T. DETERM. NON ANNUALE</v>
      </c>
      <c r="B50" s="281" t="str">
        <f>'t1'!B50</f>
        <v>016133</v>
      </c>
      <c r="C50" s="332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601">
        <f t="shared" si="1"/>
        <v>0</v>
      </c>
    </row>
    <row r="51" spans="1:68" ht="12" customHeight="1">
      <c r="A51" s="196" t="str">
        <f>'t1'!A51</f>
        <v>DOC. LAUR. SOST. IST. SEC. II GRADO T. DETER. NON ANNUALE</v>
      </c>
      <c r="B51" s="281" t="str">
        <f>'t1'!B51</f>
        <v>016632</v>
      </c>
      <c r="C51" s="332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33"/>
      <c r="AM51" s="333"/>
      <c r="AN51" s="333"/>
      <c r="AO51" s="333"/>
      <c r="AP51" s="333"/>
      <c r="AQ51" s="333"/>
      <c r="AR51" s="333"/>
      <c r="AS51" s="333"/>
      <c r="AT51" s="333"/>
      <c r="AU51" s="333"/>
      <c r="AV51" s="333"/>
      <c r="AW51" s="333"/>
      <c r="AX51" s="333"/>
      <c r="AY51" s="334"/>
      <c r="AZ51" s="334"/>
      <c r="BA51" s="334"/>
      <c r="BB51" s="334"/>
      <c r="BC51" s="334"/>
      <c r="BD51" s="334"/>
      <c r="BE51" s="334"/>
      <c r="BF51" s="334"/>
      <c r="BG51" s="334"/>
      <c r="BH51" s="334"/>
      <c r="BI51" s="334"/>
      <c r="BJ51" s="334"/>
      <c r="BK51" s="334"/>
      <c r="BL51" s="334"/>
      <c r="BM51" s="334"/>
      <c r="BN51" s="334"/>
      <c r="BO51" s="334"/>
      <c r="BP51" s="601">
        <f t="shared" si="1"/>
        <v>0</v>
      </c>
    </row>
    <row r="52" spans="1:68" ht="12" customHeight="1">
      <c r="A52" s="196" t="str">
        <f>'t1'!A52</f>
        <v>DOC. SCUOLA MEDIA ED EQUIP. TEMPO DETERM. NON ANNUALE</v>
      </c>
      <c r="B52" s="281" t="str">
        <f>'t1'!B52</f>
        <v>016137</v>
      </c>
      <c r="C52" s="332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4"/>
      <c r="AZ52" s="334"/>
      <c r="BA52" s="334"/>
      <c r="BB52" s="334"/>
      <c r="BC52" s="334"/>
      <c r="BD52" s="334"/>
      <c r="BE52" s="334"/>
      <c r="BF52" s="334"/>
      <c r="BG52" s="334"/>
      <c r="BH52" s="334"/>
      <c r="BI52" s="334"/>
      <c r="BJ52" s="334"/>
      <c r="BK52" s="334"/>
      <c r="BL52" s="334"/>
      <c r="BM52" s="334"/>
      <c r="BN52" s="334"/>
      <c r="BO52" s="334"/>
      <c r="BP52" s="601">
        <f t="shared" si="1"/>
        <v>0</v>
      </c>
    </row>
    <row r="53" spans="1:68" ht="12" customHeight="1">
      <c r="A53" s="196" t="str">
        <f>'t1'!A53</f>
        <v>DOC. LAUR. SOST. SCUOLA MEDIA T.DETER. NON ANNUALE</v>
      </c>
      <c r="B53" s="281" t="str">
        <f>'t1'!B53</f>
        <v>016640</v>
      </c>
      <c r="C53" s="332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333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4"/>
      <c r="AZ53" s="334"/>
      <c r="BA53" s="334"/>
      <c r="BB53" s="334"/>
      <c r="BC53" s="334"/>
      <c r="BD53" s="334"/>
      <c r="BE53" s="334"/>
      <c r="BF53" s="334"/>
      <c r="BG53" s="334"/>
      <c r="BH53" s="334"/>
      <c r="BI53" s="334"/>
      <c r="BJ53" s="334"/>
      <c r="BK53" s="334"/>
      <c r="BL53" s="334"/>
      <c r="BM53" s="334"/>
      <c r="BN53" s="334"/>
      <c r="BO53" s="334"/>
      <c r="BP53" s="601">
        <f t="shared" si="1"/>
        <v>0</v>
      </c>
    </row>
    <row r="54" spans="1:68" ht="12" customHeight="1">
      <c r="A54" s="196" t="str">
        <f>'t1'!A54</f>
        <v>INS. SC. ELEMENTARE E EQUIP. TEMPO DETERM. NON ANNUALE</v>
      </c>
      <c r="B54" s="281" t="str">
        <f>'t1'!B54</f>
        <v>014153</v>
      </c>
      <c r="C54" s="332"/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4"/>
      <c r="AZ54" s="334"/>
      <c r="BA54" s="334"/>
      <c r="BB54" s="334"/>
      <c r="BC54" s="334"/>
      <c r="BD54" s="334"/>
      <c r="BE54" s="334"/>
      <c r="BF54" s="334"/>
      <c r="BG54" s="334"/>
      <c r="BH54" s="334"/>
      <c r="BI54" s="334"/>
      <c r="BJ54" s="334"/>
      <c r="BK54" s="334"/>
      <c r="BL54" s="334"/>
      <c r="BM54" s="334"/>
      <c r="BN54" s="334"/>
      <c r="BO54" s="334"/>
      <c r="BP54" s="601">
        <f t="shared" si="1"/>
        <v>0</v>
      </c>
    </row>
    <row r="55" spans="1:68" ht="12" customHeight="1">
      <c r="A55" s="196" t="str">
        <f>'t1'!A55</f>
        <v>DOC. DIPL. SOST SCUOLA ELEM. T. DETER. NON ANNUALE</v>
      </c>
      <c r="B55" s="281" t="str">
        <f>'t1'!B55</f>
        <v>014636</v>
      </c>
      <c r="C55" s="332"/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333"/>
      <c r="AS55" s="333"/>
      <c r="AT55" s="333"/>
      <c r="AU55" s="333"/>
      <c r="AV55" s="333"/>
      <c r="AW55" s="333"/>
      <c r="AX55" s="333"/>
      <c r="AY55" s="334"/>
      <c r="AZ55" s="334"/>
      <c r="BA55" s="334"/>
      <c r="BB55" s="334"/>
      <c r="BC55" s="334"/>
      <c r="BD55" s="334"/>
      <c r="BE55" s="334"/>
      <c r="BF55" s="334"/>
      <c r="BG55" s="334"/>
      <c r="BH55" s="334"/>
      <c r="BI55" s="334"/>
      <c r="BJ55" s="334"/>
      <c r="BK55" s="334"/>
      <c r="BL55" s="334"/>
      <c r="BM55" s="334"/>
      <c r="BN55" s="334"/>
      <c r="BO55" s="334"/>
      <c r="BP55" s="601">
        <f t="shared" si="1"/>
        <v>0</v>
      </c>
    </row>
    <row r="56" spans="1:68" ht="12" customHeight="1">
      <c r="A56" s="196" t="str">
        <f>'t1'!A56</f>
        <v>INS. SCUOLA MATERNA TEMPO DETERM. NON ANNUALE</v>
      </c>
      <c r="B56" s="281" t="str">
        <f>'t1'!B56</f>
        <v>014157</v>
      </c>
      <c r="C56" s="332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333"/>
      <c r="AS56" s="333"/>
      <c r="AT56" s="333"/>
      <c r="AU56" s="333"/>
      <c r="AV56" s="333"/>
      <c r="AW56" s="333"/>
      <c r="AX56" s="333"/>
      <c r="AY56" s="334"/>
      <c r="AZ56" s="334"/>
      <c r="BA56" s="334"/>
      <c r="BB56" s="334"/>
      <c r="BC56" s="334"/>
      <c r="BD56" s="334"/>
      <c r="BE56" s="334"/>
      <c r="BF56" s="334"/>
      <c r="BG56" s="334"/>
      <c r="BH56" s="334"/>
      <c r="BI56" s="334"/>
      <c r="BJ56" s="334"/>
      <c r="BK56" s="334"/>
      <c r="BL56" s="334"/>
      <c r="BM56" s="334"/>
      <c r="BN56" s="334"/>
      <c r="BO56" s="334"/>
      <c r="BP56" s="601">
        <f t="shared" si="1"/>
        <v>0</v>
      </c>
    </row>
    <row r="57" spans="1:68" ht="12" customHeight="1">
      <c r="A57" s="196" t="str">
        <f>'t1'!A57</f>
        <v>DOC.DIPL.SOST.SC. MATERNA T.DET. NON ANNUALE</v>
      </c>
      <c r="B57" s="281" t="str">
        <f>'t1'!B57</f>
        <v>014644</v>
      </c>
      <c r="C57" s="332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333"/>
      <c r="AS57" s="333"/>
      <c r="AT57" s="333"/>
      <c r="AU57" s="333"/>
      <c r="AV57" s="333"/>
      <c r="AW57" s="333"/>
      <c r="AX57" s="333"/>
      <c r="AY57" s="334"/>
      <c r="AZ57" s="334"/>
      <c r="BA57" s="334"/>
      <c r="BB57" s="334"/>
      <c r="BC57" s="334"/>
      <c r="BD57" s="334"/>
      <c r="BE57" s="334"/>
      <c r="BF57" s="334"/>
      <c r="BG57" s="334"/>
      <c r="BH57" s="334"/>
      <c r="BI57" s="334"/>
      <c r="BJ57" s="334"/>
      <c r="BK57" s="334"/>
      <c r="BL57" s="334"/>
      <c r="BM57" s="334"/>
      <c r="BN57" s="334"/>
      <c r="BO57" s="334"/>
      <c r="BP57" s="601">
        <f t="shared" si="1"/>
        <v>0</v>
      </c>
    </row>
    <row r="58" spans="1:68" ht="12" customHeight="1">
      <c r="A58" s="196" t="str">
        <f>'t1'!A58</f>
        <v>INS. DIPL. ISTIT. II GRADO TEMPO DETERM. NON ANNUALE</v>
      </c>
      <c r="B58" s="281" t="str">
        <f>'t1'!B58</f>
        <v>014145</v>
      </c>
      <c r="C58" s="332"/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33"/>
      <c r="AM58" s="333"/>
      <c r="AN58" s="333"/>
      <c r="AO58" s="333"/>
      <c r="AP58" s="333"/>
      <c r="AQ58" s="333"/>
      <c r="AR58" s="333"/>
      <c r="AS58" s="333"/>
      <c r="AT58" s="333"/>
      <c r="AU58" s="333"/>
      <c r="AV58" s="333"/>
      <c r="AW58" s="333"/>
      <c r="AX58" s="333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601">
        <f t="shared" si="1"/>
        <v>0</v>
      </c>
    </row>
    <row r="59" spans="1:68" ht="12" customHeight="1">
      <c r="A59" s="196" t="str">
        <f>'t1'!A59</f>
        <v>DOC. DIPL. SOST.IST. SEC. II GRADO T. DET. NON ANNUALE</v>
      </c>
      <c r="B59" s="281" t="str">
        <f>'t1'!B59</f>
        <v>014658</v>
      </c>
      <c r="C59" s="332"/>
      <c r="D59" s="333"/>
      <c r="E59" s="333"/>
      <c r="F59" s="333"/>
      <c r="G59" s="333"/>
      <c r="H59" s="333"/>
      <c r="I59" s="333"/>
      <c r="J59" s="333"/>
      <c r="K59" s="333"/>
      <c r="L59" s="333"/>
      <c r="M59" s="333"/>
      <c r="N59" s="333"/>
      <c r="O59" s="333"/>
      <c r="P59" s="333"/>
      <c r="Q59" s="333"/>
      <c r="R59" s="333"/>
      <c r="S59" s="333"/>
      <c r="T59" s="333"/>
      <c r="U59" s="333"/>
      <c r="V59" s="333"/>
      <c r="W59" s="333"/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3"/>
      <c r="AQ59" s="333"/>
      <c r="AR59" s="333"/>
      <c r="AS59" s="333"/>
      <c r="AT59" s="333"/>
      <c r="AU59" s="333"/>
      <c r="AV59" s="333"/>
      <c r="AW59" s="333"/>
      <c r="AX59" s="333"/>
      <c r="AY59" s="334"/>
      <c r="AZ59" s="334"/>
      <c r="BA59" s="334"/>
      <c r="BB59" s="334"/>
      <c r="BC59" s="334"/>
      <c r="BD59" s="334"/>
      <c r="BE59" s="334"/>
      <c r="BF59" s="334"/>
      <c r="BG59" s="334"/>
      <c r="BH59" s="334"/>
      <c r="BI59" s="334"/>
      <c r="BJ59" s="334"/>
      <c r="BK59" s="334"/>
      <c r="BL59" s="334"/>
      <c r="BM59" s="334"/>
      <c r="BN59" s="334"/>
      <c r="BO59" s="334"/>
      <c r="BP59" s="601">
        <f t="shared" si="1"/>
        <v>0</v>
      </c>
    </row>
    <row r="60" spans="1:68" ht="12" customHeight="1">
      <c r="A60" s="196" t="str">
        <f>'t1'!A60</f>
        <v>PERS. EDUCAT. T. DET. NON ANNUALE</v>
      </c>
      <c r="B60" s="281" t="str">
        <f>'t1'!B60</f>
        <v>014648</v>
      </c>
      <c r="C60" s="332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  <c r="Z60" s="333"/>
      <c r="AA60" s="333"/>
      <c r="AB60" s="333"/>
      <c r="AC60" s="333"/>
      <c r="AD60" s="333"/>
      <c r="AE60" s="333"/>
      <c r="AF60" s="333"/>
      <c r="AG60" s="333"/>
      <c r="AH60" s="333"/>
      <c r="AI60" s="333"/>
      <c r="AJ60" s="333"/>
      <c r="AK60" s="333"/>
      <c r="AL60" s="333"/>
      <c r="AM60" s="333"/>
      <c r="AN60" s="333"/>
      <c r="AO60" s="333"/>
      <c r="AP60" s="333"/>
      <c r="AQ60" s="333"/>
      <c r="AR60" s="333"/>
      <c r="AS60" s="333"/>
      <c r="AT60" s="333"/>
      <c r="AU60" s="333"/>
      <c r="AV60" s="333"/>
      <c r="AW60" s="333"/>
      <c r="AX60" s="333"/>
      <c r="AY60" s="334"/>
      <c r="AZ60" s="334"/>
      <c r="BA60" s="334"/>
      <c r="BB60" s="334"/>
      <c r="BC60" s="334"/>
      <c r="BD60" s="334"/>
      <c r="BE60" s="334"/>
      <c r="BF60" s="334"/>
      <c r="BG60" s="334"/>
      <c r="BH60" s="334"/>
      <c r="BI60" s="334"/>
      <c r="BJ60" s="334"/>
      <c r="BK60" s="334"/>
      <c r="BL60" s="334"/>
      <c r="BM60" s="334"/>
      <c r="BN60" s="334"/>
      <c r="BO60" s="334"/>
      <c r="BP60" s="601">
        <f t="shared" si="1"/>
        <v>0</v>
      </c>
    </row>
    <row r="61" spans="1:68" ht="12" customHeight="1">
      <c r="A61" s="196" t="str">
        <f>'t1'!A61</f>
        <v>DOC.RELIG. SCUOLA SECOND. T. D.CON CONTR. TERMINE ATT. DID.</v>
      </c>
      <c r="B61" s="281" t="str">
        <f>'t1'!B61</f>
        <v>016804</v>
      </c>
      <c r="C61" s="332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4"/>
      <c r="AZ61" s="334"/>
      <c r="BA61" s="334"/>
      <c r="BB61" s="334"/>
      <c r="BC61" s="334"/>
      <c r="BD61" s="334"/>
      <c r="BE61" s="334"/>
      <c r="BF61" s="334"/>
      <c r="BG61" s="334"/>
      <c r="BH61" s="334"/>
      <c r="BI61" s="334"/>
      <c r="BJ61" s="334"/>
      <c r="BK61" s="334"/>
      <c r="BL61" s="334"/>
      <c r="BM61" s="334"/>
      <c r="BN61" s="334"/>
      <c r="BO61" s="334"/>
      <c r="BP61" s="601">
        <f t="shared" si="1"/>
        <v>0</v>
      </c>
    </row>
    <row r="62" spans="1:68" ht="12" customHeight="1">
      <c r="A62" s="196" t="str">
        <f>'t1'!A62</f>
        <v>DOC.RELIG. SCUOLA EL. MAT. T. D. CONTR. TERMINE ATT. DID. </v>
      </c>
      <c r="B62" s="281" t="str">
        <f>'t1'!B62</f>
        <v>014805</v>
      </c>
      <c r="C62" s="332"/>
      <c r="D62" s="333"/>
      <c r="E62" s="333"/>
      <c r="F62" s="333"/>
      <c r="G62" s="333"/>
      <c r="H62" s="333"/>
      <c r="I62" s="333"/>
      <c r="J62" s="333"/>
      <c r="K62" s="333"/>
      <c r="L62" s="333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3"/>
      <c r="AC62" s="333"/>
      <c r="AD62" s="333"/>
      <c r="AE62" s="333"/>
      <c r="AF62" s="333"/>
      <c r="AG62" s="333"/>
      <c r="AH62" s="333"/>
      <c r="AI62" s="333"/>
      <c r="AJ62" s="333"/>
      <c r="AK62" s="333"/>
      <c r="AL62" s="333"/>
      <c r="AM62" s="333"/>
      <c r="AN62" s="333"/>
      <c r="AO62" s="333"/>
      <c r="AP62" s="333"/>
      <c r="AQ62" s="333"/>
      <c r="AR62" s="333"/>
      <c r="AS62" s="333"/>
      <c r="AT62" s="333"/>
      <c r="AU62" s="333"/>
      <c r="AV62" s="333"/>
      <c r="AW62" s="333"/>
      <c r="AX62" s="333"/>
      <c r="AY62" s="334"/>
      <c r="AZ62" s="334"/>
      <c r="BA62" s="334"/>
      <c r="BB62" s="334"/>
      <c r="BC62" s="334"/>
      <c r="BD62" s="334"/>
      <c r="BE62" s="334"/>
      <c r="BF62" s="334"/>
      <c r="BG62" s="334"/>
      <c r="BH62" s="334"/>
      <c r="BI62" s="334"/>
      <c r="BJ62" s="334"/>
      <c r="BK62" s="334"/>
      <c r="BL62" s="334"/>
      <c r="BM62" s="334"/>
      <c r="BN62" s="334"/>
      <c r="BO62" s="334"/>
      <c r="BP62" s="601">
        <f t="shared" si="1"/>
        <v>0</v>
      </c>
    </row>
    <row r="63" spans="1:68" ht="12" customHeight="1">
      <c r="A63" s="196" t="str">
        <f>'t1'!A63</f>
        <v>DIR. SERV, GEN. ED AMM. TEMPO DETER. NON ANNUALE</v>
      </c>
      <c r="B63" s="281" t="str">
        <f>'t1'!B63</f>
        <v>013710</v>
      </c>
      <c r="C63" s="332"/>
      <c r="D63" s="333"/>
      <c r="E63" s="333"/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4"/>
      <c r="AZ63" s="334"/>
      <c r="BA63" s="334"/>
      <c r="BB63" s="334"/>
      <c r="BC63" s="334"/>
      <c r="BD63" s="334"/>
      <c r="BE63" s="334"/>
      <c r="BF63" s="334"/>
      <c r="BG63" s="334"/>
      <c r="BH63" s="334"/>
      <c r="BI63" s="334"/>
      <c r="BJ63" s="334"/>
      <c r="BK63" s="334"/>
      <c r="BL63" s="334"/>
      <c r="BM63" s="334"/>
      <c r="BN63" s="334"/>
      <c r="BO63" s="334"/>
      <c r="BP63" s="601">
        <f t="shared" si="1"/>
        <v>0</v>
      </c>
    </row>
    <row r="64" spans="1:68" ht="12" customHeight="1">
      <c r="A64" s="196" t="str">
        <f>'t1'!A64</f>
        <v>COORDINATORE AMMINISTRATIVO TEMPO DET. NON ANNUALE</v>
      </c>
      <c r="B64" s="281" t="str">
        <f>'t1'!B64</f>
        <v>013651</v>
      </c>
      <c r="C64" s="332"/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4"/>
      <c r="AZ64" s="334"/>
      <c r="BA64" s="334"/>
      <c r="BB64" s="334"/>
      <c r="BC64" s="334"/>
      <c r="BD64" s="334"/>
      <c r="BE64" s="334"/>
      <c r="BF64" s="334"/>
      <c r="BG64" s="334"/>
      <c r="BH64" s="334"/>
      <c r="BI64" s="334"/>
      <c r="BJ64" s="334"/>
      <c r="BK64" s="334"/>
      <c r="BL64" s="334"/>
      <c r="BM64" s="334"/>
      <c r="BN64" s="334"/>
      <c r="BO64" s="334"/>
      <c r="BP64" s="601">
        <f t="shared" si="1"/>
        <v>0</v>
      </c>
    </row>
    <row r="65" spans="1:68" ht="12" customHeight="1">
      <c r="A65" s="196" t="str">
        <f>'t1'!A65</f>
        <v>COORDINATORE TECNICO TEMPO DET. NON ANNUALE</v>
      </c>
      <c r="B65" s="281" t="str">
        <f>'t1'!B65</f>
        <v>013654</v>
      </c>
      <c r="C65" s="332"/>
      <c r="D65" s="333"/>
      <c r="E65" s="333"/>
      <c r="F65" s="333"/>
      <c r="G65" s="333"/>
      <c r="H65" s="333"/>
      <c r="I65" s="333"/>
      <c r="J65" s="333"/>
      <c r="K65" s="333"/>
      <c r="L65" s="333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3"/>
      <c r="AC65" s="333"/>
      <c r="AD65" s="333"/>
      <c r="AE65" s="333"/>
      <c r="AF65" s="333"/>
      <c r="AG65" s="333"/>
      <c r="AH65" s="333"/>
      <c r="AI65" s="333"/>
      <c r="AJ65" s="333"/>
      <c r="AK65" s="333"/>
      <c r="AL65" s="333"/>
      <c r="AM65" s="333"/>
      <c r="AN65" s="333"/>
      <c r="AO65" s="333"/>
      <c r="AP65" s="333"/>
      <c r="AQ65" s="333"/>
      <c r="AR65" s="333"/>
      <c r="AS65" s="333"/>
      <c r="AT65" s="333"/>
      <c r="AU65" s="333"/>
      <c r="AV65" s="333"/>
      <c r="AW65" s="333"/>
      <c r="AX65" s="333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601">
        <f t="shared" si="1"/>
        <v>0</v>
      </c>
    </row>
    <row r="66" spans="1:68" ht="12" customHeight="1">
      <c r="A66" s="196" t="str">
        <f>'t1'!A66</f>
        <v>ASSIST.AMM.VO TEMPO DET. NON ANNUALE</v>
      </c>
      <c r="B66" s="281" t="str">
        <f>'t1'!B66</f>
        <v>012613</v>
      </c>
      <c r="C66" s="332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333"/>
      <c r="AD66" s="333"/>
      <c r="AE66" s="333"/>
      <c r="AF66" s="333"/>
      <c r="AG66" s="333"/>
      <c r="AH66" s="333"/>
      <c r="AI66" s="333"/>
      <c r="AJ66" s="333"/>
      <c r="AK66" s="333"/>
      <c r="AL66" s="333"/>
      <c r="AM66" s="333"/>
      <c r="AN66" s="333"/>
      <c r="AO66" s="333"/>
      <c r="AP66" s="333"/>
      <c r="AQ66" s="333"/>
      <c r="AR66" s="333"/>
      <c r="AS66" s="333"/>
      <c r="AT66" s="333"/>
      <c r="AU66" s="333"/>
      <c r="AV66" s="333"/>
      <c r="AW66" s="333"/>
      <c r="AX66" s="333"/>
      <c r="AY66" s="334"/>
      <c r="AZ66" s="334"/>
      <c r="BA66" s="334"/>
      <c r="BB66" s="334"/>
      <c r="BC66" s="334"/>
      <c r="BD66" s="334"/>
      <c r="BE66" s="334"/>
      <c r="BF66" s="334"/>
      <c r="BG66" s="334"/>
      <c r="BH66" s="334"/>
      <c r="BI66" s="334"/>
      <c r="BJ66" s="334"/>
      <c r="BK66" s="334"/>
      <c r="BL66" s="334"/>
      <c r="BM66" s="334"/>
      <c r="BN66" s="334"/>
      <c r="BO66" s="334"/>
      <c r="BP66" s="601">
        <f t="shared" si="1"/>
        <v>0</v>
      </c>
    </row>
    <row r="67" spans="1:68" ht="12" customHeight="1">
      <c r="A67" s="196" t="str">
        <f>'t1'!A67</f>
        <v>ASSIST.TECN. T. DETERM. NON ANNUALE</v>
      </c>
      <c r="B67" s="281" t="str">
        <f>'t1'!B67</f>
        <v>012615</v>
      </c>
      <c r="C67" s="332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333"/>
      <c r="AD67" s="333"/>
      <c r="AE67" s="333"/>
      <c r="AF67" s="333"/>
      <c r="AG67" s="333"/>
      <c r="AH67" s="333"/>
      <c r="AI67" s="333"/>
      <c r="AJ67" s="333"/>
      <c r="AK67" s="333"/>
      <c r="AL67" s="333"/>
      <c r="AM67" s="333"/>
      <c r="AN67" s="333"/>
      <c r="AO67" s="333"/>
      <c r="AP67" s="333"/>
      <c r="AQ67" s="333"/>
      <c r="AR67" s="333"/>
      <c r="AS67" s="333"/>
      <c r="AT67" s="333"/>
      <c r="AU67" s="333"/>
      <c r="AV67" s="333"/>
      <c r="AW67" s="333"/>
      <c r="AX67" s="333"/>
      <c r="AY67" s="334"/>
      <c r="AZ67" s="334"/>
      <c r="BA67" s="334"/>
      <c r="BB67" s="334"/>
      <c r="BC67" s="334"/>
      <c r="BD67" s="334"/>
      <c r="BE67" s="334"/>
      <c r="BF67" s="334"/>
      <c r="BG67" s="334"/>
      <c r="BH67" s="334"/>
      <c r="BI67" s="334"/>
      <c r="BJ67" s="334"/>
      <c r="BK67" s="334"/>
      <c r="BL67" s="334"/>
      <c r="BM67" s="334"/>
      <c r="BN67" s="334"/>
      <c r="BO67" s="334"/>
      <c r="BP67" s="601">
        <f t="shared" si="1"/>
        <v>0</v>
      </c>
    </row>
    <row r="68" spans="1:68" ht="12" customHeight="1">
      <c r="A68" s="196" t="str">
        <f>'t1'!A68</f>
        <v>CUOCO/INFERMIERE/GUARDAROBIERE T.DETER.NON ANNUALE</v>
      </c>
      <c r="B68" s="281" t="str">
        <f>'t1'!B68</f>
        <v>012621</v>
      </c>
      <c r="C68" s="332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3"/>
      <c r="AX68" s="333"/>
      <c r="AY68" s="334"/>
      <c r="AZ68" s="334"/>
      <c r="BA68" s="334"/>
      <c r="BB68" s="334"/>
      <c r="BC68" s="334"/>
      <c r="BD68" s="334"/>
      <c r="BE68" s="334"/>
      <c r="BF68" s="334"/>
      <c r="BG68" s="334"/>
      <c r="BH68" s="334"/>
      <c r="BI68" s="334"/>
      <c r="BJ68" s="334"/>
      <c r="BK68" s="334"/>
      <c r="BL68" s="334"/>
      <c r="BM68" s="334"/>
      <c r="BN68" s="334"/>
      <c r="BO68" s="334"/>
      <c r="BP68" s="601">
        <f t="shared" si="1"/>
        <v>0</v>
      </c>
    </row>
    <row r="69" spans="1:68" ht="12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332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K69" s="333"/>
      <c r="AL69" s="333"/>
      <c r="AM69" s="333"/>
      <c r="AN69" s="333"/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  <c r="AY69" s="334"/>
      <c r="AZ69" s="334"/>
      <c r="BA69" s="334"/>
      <c r="BB69" s="334"/>
      <c r="BC69" s="334"/>
      <c r="BD69" s="334"/>
      <c r="BE69" s="334"/>
      <c r="BF69" s="334"/>
      <c r="BG69" s="334"/>
      <c r="BH69" s="334"/>
      <c r="BI69" s="334"/>
      <c r="BJ69" s="334"/>
      <c r="BK69" s="334"/>
      <c r="BL69" s="334"/>
      <c r="BM69" s="334"/>
      <c r="BN69" s="334"/>
      <c r="BO69" s="334"/>
      <c r="BP69" s="601">
        <f t="shared" si="1"/>
        <v>0</v>
      </c>
    </row>
    <row r="70" spans="1:68" ht="12" customHeight="1" thickBot="1">
      <c r="A70" s="196" t="str">
        <f>'t1'!A70</f>
        <v>COLLAB. SCOLAST. T. DETER. NON ANNUALE</v>
      </c>
      <c r="B70" s="281" t="str">
        <f>'t1'!B70</f>
        <v>011617</v>
      </c>
      <c r="C70" s="332"/>
      <c r="D70" s="333"/>
      <c r="E70" s="333"/>
      <c r="F70" s="333"/>
      <c r="G70" s="333"/>
      <c r="H70" s="333"/>
      <c r="I70" s="333"/>
      <c r="J70" s="333"/>
      <c r="K70" s="333"/>
      <c r="L70" s="333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3"/>
      <c r="AC70" s="333"/>
      <c r="AD70" s="333"/>
      <c r="AE70" s="333"/>
      <c r="AF70" s="333"/>
      <c r="AG70" s="333"/>
      <c r="AH70" s="333"/>
      <c r="AI70" s="333"/>
      <c r="AJ70" s="333"/>
      <c r="AK70" s="333"/>
      <c r="AL70" s="333"/>
      <c r="AM70" s="333"/>
      <c r="AN70" s="333"/>
      <c r="AO70" s="333"/>
      <c r="AP70" s="333"/>
      <c r="AQ70" s="333"/>
      <c r="AR70" s="333"/>
      <c r="AS70" s="333"/>
      <c r="AT70" s="333"/>
      <c r="AU70" s="333"/>
      <c r="AV70" s="333"/>
      <c r="AW70" s="333"/>
      <c r="AX70" s="333"/>
      <c r="AY70" s="334"/>
      <c r="AZ70" s="334"/>
      <c r="BA70" s="334"/>
      <c r="BB70" s="334"/>
      <c r="BC70" s="334"/>
      <c r="BD70" s="334"/>
      <c r="BE70" s="334"/>
      <c r="BF70" s="334"/>
      <c r="BG70" s="334"/>
      <c r="BH70" s="334"/>
      <c r="BI70" s="334"/>
      <c r="BJ70" s="334"/>
      <c r="BK70" s="334"/>
      <c r="BL70" s="334"/>
      <c r="BM70" s="334"/>
      <c r="BN70" s="334"/>
      <c r="BO70" s="334"/>
      <c r="BP70" s="601">
        <f>SUM(C70:BO70)</f>
        <v>0</v>
      </c>
    </row>
    <row r="71" spans="1:68" s="130" customFormat="1" ht="17.25" customHeight="1" thickBot="1" thickTop="1">
      <c r="A71" s="278" t="s">
        <v>123</v>
      </c>
      <c r="B71" s="279"/>
      <c r="C71" s="603">
        <f aca="true" t="shared" si="2" ref="C71:AH71">SUM(C6:C70)</f>
        <v>0</v>
      </c>
      <c r="D71" s="604">
        <f t="shared" si="2"/>
        <v>0</v>
      </c>
      <c r="E71" s="604">
        <f t="shared" si="2"/>
        <v>0</v>
      </c>
      <c r="F71" s="604">
        <f t="shared" si="2"/>
        <v>0</v>
      </c>
      <c r="G71" s="604">
        <f t="shared" si="2"/>
        <v>0</v>
      </c>
      <c r="H71" s="604">
        <f t="shared" si="2"/>
        <v>0</v>
      </c>
      <c r="I71" s="604">
        <f t="shared" si="2"/>
        <v>0</v>
      </c>
      <c r="J71" s="604">
        <f t="shared" si="2"/>
        <v>0</v>
      </c>
      <c r="K71" s="604">
        <f t="shared" si="2"/>
        <v>0</v>
      </c>
      <c r="L71" s="604">
        <f t="shared" si="2"/>
        <v>0</v>
      </c>
      <c r="M71" s="604">
        <f t="shared" si="2"/>
        <v>0</v>
      </c>
      <c r="N71" s="604">
        <f t="shared" si="2"/>
        <v>0</v>
      </c>
      <c r="O71" s="604">
        <f t="shared" si="2"/>
        <v>0</v>
      </c>
      <c r="P71" s="604">
        <f t="shared" si="2"/>
        <v>0</v>
      </c>
      <c r="Q71" s="604">
        <f t="shared" si="2"/>
        <v>0</v>
      </c>
      <c r="R71" s="604">
        <f t="shared" si="2"/>
        <v>0</v>
      </c>
      <c r="S71" s="604">
        <f t="shared" si="2"/>
        <v>0</v>
      </c>
      <c r="T71" s="604">
        <f t="shared" si="2"/>
        <v>0</v>
      </c>
      <c r="U71" s="604">
        <f t="shared" si="2"/>
        <v>0</v>
      </c>
      <c r="V71" s="604">
        <f t="shared" si="2"/>
        <v>0</v>
      </c>
      <c r="W71" s="604">
        <f t="shared" si="2"/>
        <v>0</v>
      </c>
      <c r="X71" s="604">
        <f t="shared" si="2"/>
        <v>0</v>
      </c>
      <c r="Y71" s="604">
        <f t="shared" si="2"/>
        <v>0</v>
      </c>
      <c r="Z71" s="604">
        <f t="shared" si="2"/>
        <v>0</v>
      </c>
      <c r="AA71" s="604">
        <f t="shared" si="2"/>
        <v>0</v>
      </c>
      <c r="AB71" s="604">
        <f t="shared" si="2"/>
        <v>0</v>
      </c>
      <c r="AC71" s="604">
        <f t="shared" si="2"/>
        <v>0</v>
      </c>
      <c r="AD71" s="604">
        <f t="shared" si="2"/>
        <v>0</v>
      </c>
      <c r="AE71" s="604">
        <f t="shared" si="2"/>
        <v>0</v>
      </c>
      <c r="AF71" s="604">
        <f t="shared" si="2"/>
        <v>0</v>
      </c>
      <c r="AG71" s="604">
        <f t="shared" si="2"/>
        <v>0</v>
      </c>
      <c r="AH71" s="604">
        <f t="shared" si="2"/>
        <v>0</v>
      </c>
      <c r="AI71" s="604">
        <f aca="true" t="shared" si="3" ref="AI71:BN71">SUM(AI6:AI70)</f>
        <v>0</v>
      </c>
      <c r="AJ71" s="604">
        <f t="shared" si="3"/>
        <v>0</v>
      </c>
      <c r="AK71" s="604">
        <f t="shared" si="3"/>
        <v>0</v>
      </c>
      <c r="AL71" s="604">
        <f t="shared" si="3"/>
        <v>0</v>
      </c>
      <c r="AM71" s="604">
        <f t="shared" si="3"/>
        <v>0</v>
      </c>
      <c r="AN71" s="604">
        <f t="shared" si="3"/>
        <v>0</v>
      </c>
      <c r="AO71" s="604">
        <f t="shared" si="3"/>
        <v>0</v>
      </c>
      <c r="AP71" s="604">
        <f t="shared" si="3"/>
        <v>0</v>
      </c>
      <c r="AQ71" s="604">
        <f t="shared" si="3"/>
        <v>0</v>
      </c>
      <c r="AR71" s="604">
        <f t="shared" si="3"/>
        <v>0</v>
      </c>
      <c r="AS71" s="604">
        <f t="shared" si="3"/>
        <v>0</v>
      </c>
      <c r="AT71" s="604">
        <f t="shared" si="3"/>
        <v>0</v>
      </c>
      <c r="AU71" s="604">
        <f t="shared" si="3"/>
        <v>0</v>
      </c>
      <c r="AV71" s="604">
        <f t="shared" si="3"/>
        <v>0</v>
      </c>
      <c r="AW71" s="604">
        <f t="shared" si="3"/>
        <v>0</v>
      </c>
      <c r="AX71" s="604">
        <f t="shared" si="3"/>
        <v>0</v>
      </c>
      <c r="AY71" s="604">
        <f t="shared" si="3"/>
        <v>0</v>
      </c>
      <c r="AZ71" s="670">
        <f t="shared" si="3"/>
        <v>0</v>
      </c>
      <c r="BA71" s="670">
        <f t="shared" si="3"/>
        <v>0</v>
      </c>
      <c r="BB71" s="670">
        <f t="shared" si="3"/>
        <v>0</v>
      </c>
      <c r="BC71" s="670">
        <f t="shared" si="3"/>
        <v>0</v>
      </c>
      <c r="BD71" s="670">
        <f t="shared" si="3"/>
        <v>0</v>
      </c>
      <c r="BE71" s="670">
        <f t="shared" si="3"/>
        <v>0</v>
      </c>
      <c r="BF71" s="670">
        <f t="shared" si="3"/>
        <v>0</v>
      </c>
      <c r="BG71" s="670">
        <f t="shared" si="3"/>
        <v>0</v>
      </c>
      <c r="BH71" s="670">
        <f t="shared" si="3"/>
        <v>0</v>
      </c>
      <c r="BI71" s="670">
        <f t="shared" si="3"/>
        <v>0</v>
      </c>
      <c r="BJ71" s="670">
        <f t="shared" si="3"/>
        <v>0</v>
      </c>
      <c r="BK71" s="670">
        <f t="shared" si="3"/>
        <v>0</v>
      </c>
      <c r="BL71" s="670">
        <f t="shared" si="3"/>
        <v>0</v>
      </c>
      <c r="BM71" s="670">
        <f t="shared" si="3"/>
        <v>0</v>
      </c>
      <c r="BN71" s="670">
        <f t="shared" si="3"/>
        <v>0</v>
      </c>
      <c r="BO71" s="670"/>
      <c r="BP71" s="602">
        <f>SUM(BP6:BP70)</f>
        <v>0</v>
      </c>
    </row>
    <row r="72" ht="17.25" customHeight="1">
      <c r="A72" s="29" t="s">
        <v>129</v>
      </c>
    </row>
    <row r="81" ht="11.25">
      <c r="BR81" s="206"/>
    </row>
  </sheetData>
  <sheetProtection password="EA98" sheet="1" scenarios="1" formatColumns="0" selectLockedCells="1" autoFilter="0"/>
  <mergeCells count="4">
    <mergeCell ref="C4:BO4"/>
    <mergeCell ref="C3:BO3"/>
    <mergeCell ref="AF2:BP2"/>
    <mergeCell ref="A1:AW1"/>
  </mergeCells>
  <printOptions horizontalCentered="1" verticalCentered="1"/>
  <pageMargins left="0" right="0" top="0.1968503937007874" bottom="0.15748031496062992" header="0.1968503937007874" footer="0.1968503937007874"/>
  <pageSetup fitToHeight="2" fitToWidth="2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S73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7" sqref="C7"/>
    </sheetView>
  </sheetViews>
  <sheetFormatPr defaultColWidth="9.33203125" defaultRowHeight="10.5"/>
  <cols>
    <col min="1" max="1" width="52.16015625" style="107" customWidth="1"/>
    <col min="2" max="2" width="10.66015625" style="126" customWidth="1"/>
    <col min="3" max="14" width="12.83203125" style="107" customWidth="1"/>
    <col min="15" max="15" width="6.66015625" style="107" customWidth="1"/>
    <col min="16" max="19" width="10.83203125" style="107" customWidth="1"/>
    <col min="20" max="16384" width="10.66015625" style="107" customWidth="1"/>
  </cols>
  <sheetData>
    <row r="1" spans="1:14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/>
      <c r="N1" s="413"/>
    </row>
    <row r="2" spans="1:14" s="5" customFormat="1" ht="30" customHeight="1" thickBot="1">
      <c r="A2" s="412"/>
      <c r="B2" s="2"/>
      <c r="C2" s="3"/>
      <c r="D2" s="3"/>
      <c r="E2" s="3"/>
      <c r="F2" s="3"/>
      <c r="G2" s="4"/>
      <c r="H2" s="3"/>
      <c r="I2" s="3"/>
      <c r="J2" s="759"/>
      <c r="K2" s="759"/>
      <c r="L2" s="759"/>
      <c r="M2" s="759"/>
      <c r="N2" s="759"/>
    </row>
    <row r="3" spans="1:19" ht="15" customHeight="1" thickBot="1">
      <c r="A3" s="108"/>
      <c r="B3" s="109"/>
      <c r="C3" s="403" t="s">
        <v>214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P3"/>
      <c r="Q3"/>
      <c r="R3"/>
      <c r="S3"/>
    </row>
    <row r="4" spans="1:19" ht="18.75" thickTop="1">
      <c r="A4" s="371" t="s">
        <v>78</v>
      </c>
      <c r="B4" s="112" t="s">
        <v>1</v>
      </c>
      <c r="C4" s="113" t="s">
        <v>37</v>
      </c>
      <c r="D4" s="114"/>
      <c r="E4" s="113" t="s">
        <v>38</v>
      </c>
      <c r="F4" s="114"/>
      <c r="G4" s="115" t="s">
        <v>39</v>
      </c>
      <c r="H4" s="116"/>
      <c r="I4" s="115" t="s">
        <v>565</v>
      </c>
      <c r="J4" s="116"/>
      <c r="K4" s="115" t="s">
        <v>34</v>
      </c>
      <c r="L4" s="117"/>
      <c r="M4" s="115" t="s">
        <v>5</v>
      </c>
      <c r="N4" s="118"/>
      <c r="P4"/>
      <c r="Q4"/>
      <c r="R4"/>
      <c r="S4"/>
    </row>
    <row r="5" spans="1:19" ht="12" thickBot="1">
      <c r="A5" s="119"/>
      <c r="B5" s="120"/>
      <c r="C5" s="121" t="s">
        <v>3</v>
      </c>
      <c r="D5" s="122" t="s">
        <v>4</v>
      </c>
      <c r="E5" s="121" t="s">
        <v>3</v>
      </c>
      <c r="F5" s="122" t="s">
        <v>4</v>
      </c>
      <c r="G5" s="121" t="s">
        <v>3</v>
      </c>
      <c r="H5" s="122" t="s">
        <v>4</v>
      </c>
      <c r="I5" s="121" t="s">
        <v>3</v>
      </c>
      <c r="J5" s="122" t="s">
        <v>4</v>
      </c>
      <c r="K5" s="121" t="s">
        <v>3</v>
      </c>
      <c r="L5" s="123" t="s">
        <v>4</v>
      </c>
      <c r="M5" s="121" t="s">
        <v>3</v>
      </c>
      <c r="N5" s="123" t="s">
        <v>4</v>
      </c>
      <c r="P5"/>
      <c r="Q5"/>
      <c r="R5"/>
      <c r="S5"/>
    </row>
    <row r="6" spans="1:19" ht="12.75" customHeight="1" thickTop="1">
      <c r="A6" s="28" t="str">
        <f>'t1'!A6</f>
        <v>DIRIGENTE SCOLASTICO</v>
      </c>
      <c r="B6" s="291" t="str">
        <f>'t1'!B6</f>
        <v>0D0158</v>
      </c>
      <c r="C6" s="285"/>
      <c r="D6" s="292"/>
      <c r="E6" s="285"/>
      <c r="F6" s="292"/>
      <c r="G6" s="285"/>
      <c r="H6" s="292"/>
      <c r="I6" s="285"/>
      <c r="J6" s="292"/>
      <c r="K6" s="293"/>
      <c r="L6" s="292"/>
      <c r="M6" s="605">
        <f>SUM(C6,E6,G6,I6,K6)</f>
        <v>0</v>
      </c>
      <c r="N6" s="606">
        <f>SUM(D6,F6,H6,J6,L6)</f>
        <v>0</v>
      </c>
      <c r="P6"/>
      <c r="Q6"/>
      <c r="R6"/>
      <c r="S6"/>
    </row>
    <row r="7" spans="1:19" ht="12.75" customHeight="1">
      <c r="A7" s="196" t="str">
        <f>'t1'!A7</f>
        <v>EX PRESIDI/RUOLO AD ESAURIMENTO</v>
      </c>
      <c r="B7" s="281" t="str">
        <f>'t1'!B7</f>
        <v>0D0E58</v>
      </c>
      <c r="C7" s="285"/>
      <c r="D7" s="292"/>
      <c r="E7" s="285"/>
      <c r="F7" s="292"/>
      <c r="G7" s="285"/>
      <c r="H7" s="292"/>
      <c r="I7" s="285"/>
      <c r="J7" s="292"/>
      <c r="K7" s="293"/>
      <c r="L7" s="292"/>
      <c r="M7" s="607">
        <f aca="true" t="shared" si="0" ref="M7:M70">SUM(C7,E7,G7,I7,K7)</f>
        <v>0</v>
      </c>
      <c r="N7" s="608">
        <f aca="true" t="shared" si="1" ref="N7:N70">SUM(D7,F7,H7,J7,L7)</f>
        <v>0</v>
      </c>
      <c r="P7"/>
      <c r="Q7"/>
      <c r="R7"/>
      <c r="S7"/>
    </row>
    <row r="8" spans="1:19" ht="12.75" customHeight="1">
      <c r="A8" s="196" t="str">
        <f>'t1'!A8</f>
        <v>DOC. LAUR. IST. SEC. II GRADO</v>
      </c>
      <c r="B8" s="281" t="str">
        <f>'t1'!B8</f>
        <v>016132</v>
      </c>
      <c r="C8" s="285"/>
      <c r="D8" s="292"/>
      <c r="E8" s="285"/>
      <c r="F8" s="292"/>
      <c r="G8" s="285"/>
      <c r="H8" s="292"/>
      <c r="I8" s="285"/>
      <c r="J8" s="292"/>
      <c r="K8" s="293"/>
      <c r="L8" s="292"/>
      <c r="M8" s="607">
        <f t="shared" si="0"/>
        <v>0</v>
      </c>
      <c r="N8" s="608">
        <f t="shared" si="1"/>
        <v>0</v>
      </c>
      <c r="P8"/>
      <c r="Q8"/>
      <c r="R8"/>
      <c r="S8"/>
    </row>
    <row r="9" spans="1:19" ht="12.75" customHeight="1">
      <c r="A9" s="196" t="str">
        <f>'t1'!A9</f>
        <v>DOC. LAUR. SOST. IST.SEC. II GRADO</v>
      </c>
      <c r="B9" s="281" t="str">
        <f>'t1'!B9</f>
        <v>016630</v>
      </c>
      <c r="C9" s="285"/>
      <c r="D9" s="292"/>
      <c r="E9" s="285"/>
      <c r="F9" s="292"/>
      <c r="G9" s="285"/>
      <c r="H9" s="292"/>
      <c r="I9" s="285"/>
      <c r="J9" s="292"/>
      <c r="K9" s="293"/>
      <c r="L9" s="292"/>
      <c r="M9" s="607">
        <f t="shared" si="0"/>
        <v>0</v>
      </c>
      <c r="N9" s="608">
        <f t="shared" si="1"/>
        <v>0</v>
      </c>
      <c r="P9"/>
      <c r="Q9"/>
      <c r="R9"/>
      <c r="S9"/>
    </row>
    <row r="10" spans="1:19" ht="12.75" customHeight="1">
      <c r="A10" s="196" t="str">
        <f>'t1'!A10</f>
        <v>DOC. SCUOLA MEDIA ED EQUIP.</v>
      </c>
      <c r="B10" s="281" t="str">
        <f>'t1'!B10</f>
        <v>016135</v>
      </c>
      <c r="C10" s="285"/>
      <c r="D10" s="292"/>
      <c r="E10" s="285"/>
      <c r="F10" s="292"/>
      <c r="G10" s="285"/>
      <c r="H10" s="292"/>
      <c r="I10" s="285"/>
      <c r="J10" s="292"/>
      <c r="K10" s="293"/>
      <c r="L10" s="292"/>
      <c r="M10" s="607">
        <f t="shared" si="0"/>
        <v>0</v>
      </c>
      <c r="N10" s="608">
        <f t="shared" si="1"/>
        <v>0</v>
      </c>
      <c r="P10"/>
      <c r="Q10"/>
      <c r="R10"/>
      <c r="S10"/>
    </row>
    <row r="11" spans="1:19" ht="12.75" customHeight="1">
      <c r="A11" s="196" t="str">
        <f>'t1'!A11</f>
        <v>DOC. LAUR. SOST. SCUOLA MEDIA</v>
      </c>
      <c r="B11" s="281" t="str">
        <f>'t1'!B11</f>
        <v>016638</v>
      </c>
      <c r="C11" s="285"/>
      <c r="D11" s="292"/>
      <c r="E11" s="285"/>
      <c r="F11" s="292"/>
      <c r="G11" s="285"/>
      <c r="H11" s="292"/>
      <c r="I11" s="285"/>
      <c r="J11" s="292"/>
      <c r="K11" s="293"/>
      <c r="L11" s="292"/>
      <c r="M11" s="607">
        <f t="shared" si="0"/>
        <v>0</v>
      </c>
      <c r="N11" s="608">
        <f t="shared" si="1"/>
        <v>0</v>
      </c>
      <c r="P11"/>
      <c r="Q11"/>
      <c r="R11"/>
      <c r="S11"/>
    </row>
    <row r="12" spans="1:19" ht="12.75" customHeight="1">
      <c r="A12" s="196" t="str">
        <f>'t1'!A12</f>
        <v>INS. SC. ELEMENTARE ED EQUIP.</v>
      </c>
      <c r="B12" s="281" t="str">
        <f>'t1'!B12</f>
        <v>014154</v>
      </c>
      <c r="C12" s="285"/>
      <c r="D12" s="292"/>
      <c r="E12" s="285"/>
      <c r="F12" s="292"/>
      <c r="G12" s="285"/>
      <c r="H12" s="292"/>
      <c r="I12" s="285"/>
      <c r="J12" s="292"/>
      <c r="K12" s="293"/>
      <c r="L12" s="292"/>
      <c r="M12" s="607">
        <f t="shared" si="0"/>
        <v>0</v>
      </c>
      <c r="N12" s="608">
        <f t="shared" si="1"/>
        <v>0</v>
      </c>
      <c r="P12"/>
      <c r="Q12"/>
      <c r="R12"/>
      <c r="S12"/>
    </row>
    <row r="13" spans="1:19" ht="12.75" customHeight="1">
      <c r="A13" s="196" t="str">
        <f>'t1'!A13</f>
        <v>DOC. DIPL. SOST. SCUOLA ELEMENTARE</v>
      </c>
      <c r="B13" s="281" t="str">
        <f>'t1'!B13</f>
        <v>014634</v>
      </c>
      <c r="C13" s="285"/>
      <c r="D13" s="292"/>
      <c r="E13" s="285"/>
      <c r="F13" s="292"/>
      <c r="G13" s="285"/>
      <c r="H13" s="292"/>
      <c r="I13" s="285"/>
      <c r="J13" s="292"/>
      <c r="K13" s="293"/>
      <c r="L13" s="292"/>
      <c r="M13" s="607">
        <f t="shared" si="0"/>
        <v>0</v>
      </c>
      <c r="N13" s="608">
        <f t="shared" si="1"/>
        <v>0</v>
      </c>
      <c r="P13"/>
      <c r="Q13"/>
      <c r="R13"/>
      <c r="S13"/>
    </row>
    <row r="14" spans="1:19" ht="12.75" customHeight="1">
      <c r="A14" s="196" t="str">
        <f>'t1'!A14</f>
        <v>INS. SCUOLA MATERNA</v>
      </c>
      <c r="B14" s="281" t="str">
        <f>'t1'!B14</f>
        <v>014155</v>
      </c>
      <c r="C14" s="285"/>
      <c r="D14" s="292"/>
      <c r="E14" s="285"/>
      <c r="F14" s="292"/>
      <c r="G14" s="285"/>
      <c r="H14" s="292"/>
      <c r="I14" s="285"/>
      <c r="J14" s="292"/>
      <c r="K14" s="293"/>
      <c r="L14" s="292"/>
      <c r="M14" s="607">
        <f t="shared" si="0"/>
        <v>0</v>
      </c>
      <c r="N14" s="608">
        <f t="shared" si="1"/>
        <v>0</v>
      </c>
      <c r="P14"/>
      <c r="Q14"/>
      <c r="R14"/>
      <c r="S14"/>
    </row>
    <row r="15" spans="1:19" ht="12.75" customHeight="1">
      <c r="A15" s="196" t="str">
        <f>'t1'!A15</f>
        <v>DOC. DIPL. SOST. SCUOLA MATERNA</v>
      </c>
      <c r="B15" s="281" t="str">
        <f>'t1'!B15</f>
        <v>014714</v>
      </c>
      <c r="C15" s="285"/>
      <c r="D15" s="292"/>
      <c r="E15" s="285"/>
      <c r="F15" s="292"/>
      <c r="G15" s="285"/>
      <c r="H15" s="292"/>
      <c r="I15" s="285"/>
      <c r="J15" s="292"/>
      <c r="K15" s="293"/>
      <c r="L15" s="292"/>
      <c r="M15" s="607">
        <f t="shared" si="0"/>
        <v>0</v>
      </c>
      <c r="N15" s="608">
        <f t="shared" si="1"/>
        <v>0</v>
      </c>
      <c r="P15"/>
      <c r="Q15"/>
      <c r="R15"/>
      <c r="S15"/>
    </row>
    <row r="16" spans="1:19" ht="12.75" customHeight="1">
      <c r="A16" s="196" t="str">
        <f>'t1'!A16</f>
        <v>INS. DIPL. ISTIT. II GRADO</v>
      </c>
      <c r="B16" s="281" t="str">
        <f>'t1'!B16</f>
        <v>014143</v>
      </c>
      <c r="C16" s="285"/>
      <c r="D16" s="292"/>
      <c r="E16" s="285"/>
      <c r="F16" s="292"/>
      <c r="G16" s="285"/>
      <c r="H16" s="292"/>
      <c r="I16" s="285"/>
      <c r="J16" s="292"/>
      <c r="K16" s="293"/>
      <c r="L16" s="292"/>
      <c r="M16" s="607">
        <f t="shared" si="0"/>
        <v>0</v>
      </c>
      <c r="N16" s="608">
        <f t="shared" si="1"/>
        <v>0</v>
      </c>
      <c r="P16"/>
      <c r="Q16"/>
      <c r="R16"/>
      <c r="S16"/>
    </row>
    <row r="17" spans="1:19" ht="12.75" customHeight="1">
      <c r="A17" s="196" t="str">
        <f>'t1'!A17</f>
        <v>DOC. DIPL. SOST. IST. SEC. II GRADO</v>
      </c>
      <c r="B17" s="281" t="str">
        <f>'t1'!B17</f>
        <v>014656</v>
      </c>
      <c r="C17" s="285"/>
      <c r="D17" s="292"/>
      <c r="E17" s="285"/>
      <c r="F17" s="292"/>
      <c r="G17" s="285"/>
      <c r="H17" s="292"/>
      <c r="I17" s="285"/>
      <c r="J17" s="292"/>
      <c r="K17" s="293"/>
      <c r="L17" s="292"/>
      <c r="M17" s="607">
        <f t="shared" si="0"/>
        <v>0</v>
      </c>
      <c r="N17" s="608">
        <f t="shared" si="1"/>
        <v>0</v>
      </c>
      <c r="P17"/>
      <c r="Q17"/>
      <c r="R17"/>
      <c r="S17"/>
    </row>
    <row r="18" spans="1:19" ht="12.75" customHeight="1">
      <c r="A18" s="196" t="str">
        <f>'t1'!A18</f>
        <v>PERSONALE EDUCATIVO</v>
      </c>
      <c r="B18" s="281" t="str">
        <f>'t1'!B18</f>
        <v>014646</v>
      </c>
      <c r="C18" s="285"/>
      <c r="D18" s="292"/>
      <c r="E18" s="285"/>
      <c r="F18" s="292"/>
      <c r="G18" s="285"/>
      <c r="H18" s="292"/>
      <c r="I18" s="285"/>
      <c r="J18" s="292"/>
      <c r="K18" s="293"/>
      <c r="L18" s="292"/>
      <c r="M18" s="607">
        <f t="shared" si="0"/>
        <v>0</v>
      </c>
      <c r="N18" s="608">
        <f t="shared" si="1"/>
        <v>0</v>
      </c>
      <c r="P18"/>
      <c r="Q18"/>
      <c r="R18"/>
      <c r="S18"/>
    </row>
    <row r="19" spans="1:19" ht="12.75" customHeight="1">
      <c r="A19" s="196" t="str">
        <f>'t1'!A19</f>
        <v>DIR. SERV. GEN. ED AMM.</v>
      </c>
      <c r="B19" s="281" t="str">
        <f>'t1'!B19</f>
        <v>013159</v>
      </c>
      <c r="C19" s="285"/>
      <c r="D19" s="292"/>
      <c r="E19" s="285"/>
      <c r="F19" s="292"/>
      <c r="G19" s="285"/>
      <c r="H19" s="292"/>
      <c r="I19" s="285"/>
      <c r="J19" s="292"/>
      <c r="K19" s="293"/>
      <c r="L19" s="292"/>
      <c r="M19" s="607">
        <f t="shared" si="0"/>
        <v>0</v>
      </c>
      <c r="N19" s="608">
        <f t="shared" si="1"/>
        <v>0</v>
      </c>
      <c r="P19"/>
      <c r="Q19"/>
      <c r="R19"/>
      <c r="S19"/>
    </row>
    <row r="20" spans="1:19" ht="12.75" customHeight="1">
      <c r="A20" s="196" t="str">
        <f>'t1'!A20</f>
        <v>COORDINATORE AMMINISTRATIVO</v>
      </c>
      <c r="B20" s="281" t="str">
        <f>'t1'!B20</f>
        <v>013498</v>
      </c>
      <c r="C20" s="285"/>
      <c r="D20" s="292"/>
      <c r="E20" s="285"/>
      <c r="F20" s="292"/>
      <c r="G20" s="285"/>
      <c r="H20" s="292"/>
      <c r="I20" s="285"/>
      <c r="J20" s="292"/>
      <c r="K20" s="293"/>
      <c r="L20" s="292"/>
      <c r="M20" s="607">
        <f t="shared" si="0"/>
        <v>0</v>
      </c>
      <c r="N20" s="608">
        <f t="shared" si="1"/>
        <v>0</v>
      </c>
      <c r="P20"/>
      <c r="Q20"/>
      <c r="R20"/>
      <c r="S20"/>
    </row>
    <row r="21" spans="1:19" ht="12.75" customHeight="1">
      <c r="A21" s="196" t="str">
        <f>'t1'!A21</f>
        <v>COORDINATORE TECNICO</v>
      </c>
      <c r="B21" s="281" t="str">
        <f>'t1'!B21</f>
        <v>013499</v>
      </c>
      <c r="C21" s="285"/>
      <c r="D21" s="292"/>
      <c r="E21" s="285"/>
      <c r="F21" s="292"/>
      <c r="G21" s="285"/>
      <c r="H21" s="292"/>
      <c r="I21" s="285"/>
      <c r="J21" s="292"/>
      <c r="K21" s="293"/>
      <c r="L21" s="292"/>
      <c r="M21" s="607">
        <f t="shared" si="0"/>
        <v>0</v>
      </c>
      <c r="N21" s="608">
        <f t="shared" si="1"/>
        <v>0</v>
      </c>
      <c r="P21"/>
      <c r="Q21"/>
      <c r="R21"/>
      <c r="S21"/>
    </row>
    <row r="22" spans="1:19" ht="12.75" customHeight="1">
      <c r="A22" s="196" t="str">
        <f>'t1'!A22</f>
        <v>ASSISTENTE AMMINISTRATIVO</v>
      </c>
      <c r="B22" s="281" t="str">
        <f>'t1'!B22</f>
        <v>012117</v>
      </c>
      <c r="C22" s="285"/>
      <c r="D22" s="292"/>
      <c r="E22" s="285"/>
      <c r="F22" s="292"/>
      <c r="G22" s="285"/>
      <c r="H22" s="292"/>
      <c r="I22" s="285"/>
      <c r="J22" s="292"/>
      <c r="K22" s="293"/>
      <c r="L22" s="292"/>
      <c r="M22" s="607">
        <f t="shared" si="0"/>
        <v>0</v>
      </c>
      <c r="N22" s="608">
        <f t="shared" si="1"/>
        <v>0</v>
      </c>
      <c r="P22"/>
      <c r="Q22"/>
      <c r="R22"/>
      <c r="S22"/>
    </row>
    <row r="23" spans="1:19" ht="12.75" customHeight="1">
      <c r="A23" s="196" t="str">
        <f>'t1'!A23</f>
        <v>ASSISTENTE TECNICO</v>
      </c>
      <c r="B23" s="281" t="str">
        <f>'t1'!B23</f>
        <v>012119</v>
      </c>
      <c r="C23" s="285"/>
      <c r="D23" s="292"/>
      <c r="E23" s="285"/>
      <c r="F23" s="292"/>
      <c r="G23" s="285"/>
      <c r="H23" s="292"/>
      <c r="I23" s="285"/>
      <c r="J23" s="292"/>
      <c r="K23" s="293"/>
      <c r="L23" s="292"/>
      <c r="M23" s="607">
        <f t="shared" si="0"/>
        <v>0</v>
      </c>
      <c r="N23" s="608">
        <f t="shared" si="1"/>
        <v>0</v>
      </c>
      <c r="P23"/>
      <c r="Q23"/>
      <c r="R23"/>
      <c r="S23"/>
    </row>
    <row r="24" spans="1:19" ht="12.75" customHeight="1">
      <c r="A24" s="196" t="str">
        <f>'t1'!A24</f>
        <v>CUOCO/INFERMIERE/GUARDAROBIERE</v>
      </c>
      <c r="B24" s="281" t="str">
        <f>'t1'!B24</f>
        <v>012125</v>
      </c>
      <c r="C24" s="285"/>
      <c r="D24" s="292"/>
      <c r="E24" s="285"/>
      <c r="F24" s="292"/>
      <c r="G24" s="285"/>
      <c r="H24" s="292"/>
      <c r="I24" s="285"/>
      <c r="J24" s="292"/>
      <c r="K24" s="293"/>
      <c r="L24" s="292"/>
      <c r="M24" s="607">
        <f t="shared" si="0"/>
        <v>0</v>
      </c>
      <c r="N24" s="608">
        <f t="shared" si="1"/>
        <v>0</v>
      </c>
      <c r="P24"/>
      <c r="Q24"/>
      <c r="R24"/>
      <c r="S24"/>
    </row>
    <row r="25" spans="1:19" ht="12.75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285"/>
      <c r="D25" s="292"/>
      <c r="E25" s="285"/>
      <c r="F25" s="292"/>
      <c r="G25" s="285"/>
      <c r="H25" s="292"/>
      <c r="I25" s="285"/>
      <c r="J25" s="292"/>
      <c r="K25" s="293"/>
      <c r="L25" s="292"/>
      <c r="M25" s="607">
        <f t="shared" si="0"/>
        <v>0</v>
      </c>
      <c r="N25" s="608">
        <f t="shared" si="1"/>
        <v>0</v>
      </c>
      <c r="P25"/>
      <c r="Q25"/>
      <c r="R25"/>
      <c r="S25"/>
    </row>
    <row r="26" spans="1:19" ht="12.75" customHeight="1">
      <c r="A26" s="196" t="str">
        <f>'t1'!A26</f>
        <v>COLLABORATORE SCOLASTICO</v>
      </c>
      <c r="B26" s="281" t="str">
        <f>'t1'!B26</f>
        <v>011121</v>
      </c>
      <c r="C26" s="285"/>
      <c r="D26" s="292"/>
      <c r="E26" s="285"/>
      <c r="F26" s="292"/>
      <c r="G26" s="285"/>
      <c r="H26" s="292"/>
      <c r="I26" s="285"/>
      <c r="J26" s="292"/>
      <c r="K26" s="293"/>
      <c r="L26" s="292"/>
      <c r="M26" s="607">
        <f t="shared" si="0"/>
        <v>0</v>
      </c>
      <c r="N26" s="608">
        <f t="shared" si="1"/>
        <v>0</v>
      </c>
      <c r="P26"/>
      <c r="Q26"/>
      <c r="R26"/>
      <c r="S26"/>
    </row>
    <row r="27" spans="1:19" ht="12.75" customHeight="1">
      <c r="A27" s="196" t="str">
        <f>'t1'!A27</f>
        <v>DOC.RELIG. SCUOLA SECOND.</v>
      </c>
      <c r="B27" s="281" t="str">
        <f>'t1'!B27</f>
        <v>016139</v>
      </c>
      <c r="C27" s="285"/>
      <c r="D27" s="292"/>
      <c r="E27" s="285"/>
      <c r="F27" s="292"/>
      <c r="G27" s="285"/>
      <c r="H27" s="292"/>
      <c r="I27" s="285"/>
      <c r="J27" s="292"/>
      <c r="K27" s="293"/>
      <c r="L27" s="292"/>
      <c r="M27" s="607">
        <f t="shared" si="0"/>
        <v>0</v>
      </c>
      <c r="N27" s="608">
        <f t="shared" si="1"/>
        <v>0</v>
      </c>
      <c r="P27"/>
      <c r="Q27"/>
      <c r="R27"/>
      <c r="S27"/>
    </row>
    <row r="28" spans="1:19" ht="12.75" customHeight="1">
      <c r="A28" s="196" t="str">
        <f>'t1'!A28</f>
        <v>DOC.RELIG. SCUOLA EL. MAT.</v>
      </c>
      <c r="B28" s="281" t="str">
        <f>'t1'!B28</f>
        <v>014138</v>
      </c>
      <c r="C28" s="285"/>
      <c r="D28" s="292"/>
      <c r="E28" s="285"/>
      <c r="F28" s="292"/>
      <c r="G28" s="285"/>
      <c r="H28" s="292"/>
      <c r="I28" s="285"/>
      <c r="J28" s="292"/>
      <c r="K28" s="293"/>
      <c r="L28" s="292"/>
      <c r="M28" s="607">
        <f t="shared" si="0"/>
        <v>0</v>
      </c>
      <c r="N28" s="608">
        <f t="shared" si="1"/>
        <v>0</v>
      </c>
      <c r="P28"/>
      <c r="Q28"/>
      <c r="R28"/>
      <c r="S28"/>
    </row>
    <row r="29" spans="1:19" ht="12.75" customHeight="1">
      <c r="A29" s="196" t="str">
        <f>'t1'!A29</f>
        <v>DOC. LAUR. IST. SEC. II GRADO TEMPO DETERM. ANNUALE</v>
      </c>
      <c r="B29" s="281" t="str">
        <f>'t1'!B29</f>
        <v>016134</v>
      </c>
      <c r="C29" s="285"/>
      <c r="D29" s="292"/>
      <c r="E29" s="285"/>
      <c r="F29" s="292"/>
      <c r="G29" s="285"/>
      <c r="H29" s="292"/>
      <c r="I29" s="285"/>
      <c r="J29" s="292"/>
      <c r="K29" s="293"/>
      <c r="L29" s="292"/>
      <c r="M29" s="607">
        <f t="shared" si="0"/>
        <v>0</v>
      </c>
      <c r="N29" s="608">
        <f t="shared" si="1"/>
        <v>0</v>
      </c>
      <c r="P29"/>
      <c r="Q29"/>
      <c r="R29"/>
      <c r="S29"/>
    </row>
    <row r="30" spans="1:19" ht="12.75" customHeight="1">
      <c r="A30" s="196" t="str">
        <f>'t1'!A30</f>
        <v>DOC. LAUR. SOST. IST.SEC. II GRADO T. DETER.ANNUALE</v>
      </c>
      <c r="B30" s="281" t="str">
        <f>'t1'!B30</f>
        <v>016631</v>
      </c>
      <c r="C30" s="285"/>
      <c r="D30" s="292"/>
      <c r="E30" s="285"/>
      <c r="F30" s="292"/>
      <c r="G30" s="285"/>
      <c r="H30" s="292"/>
      <c r="I30" s="285"/>
      <c r="J30" s="292"/>
      <c r="K30" s="293"/>
      <c r="L30" s="292"/>
      <c r="M30" s="607">
        <f t="shared" si="0"/>
        <v>0</v>
      </c>
      <c r="N30" s="608">
        <f t="shared" si="1"/>
        <v>0</v>
      </c>
      <c r="P30"/>
      <c r="Q30"/>
      <c r="R30"/>
      <c r="S30"/>
    </row>
    <row r="31" spans="1:19" ht="12.75" customHeight="1">
      <c r="A31" s="196" t="str">
        <f>'t1'!A31</f>
        <v>DOC. SCUOLA MEDIA ED EQUIP. TEMPO DETERM. ANNUALE</v>
      </c>
      <c r="B31" s="281" t="str">
        <f>'t1'!B31</f>
        <v>016136</v>
      </c>
      <c r="C31" s="285"/>
      <c r="D31" s="292"/>
      <c r="E31" s="285"/>
      <c r="F31" s="292"/>
      <c r="G31" s="285"/>
      <c r="H31" s="292"/>
      <c r="I31" s="285"/>
      <c r="J31" s="292"/>
      <c r="K31" s="293"/>
      <c r="L31" s="292"/>
      <c r="M31" s="607">
        <f t="shared" si="0"/>
        <v>0</v>
      </c>
      <c r="N31" s="608">
        <f t="shared" si="1"/>
        <v>0</v>
      </c>
      <c r="P31"/>
      <c r="Q31"/>
      <c r="R31"/>
      <c r="S31"/>
    </row>
    <row r="32" spans="1:19" ht="12.75" customHeight="1">
      <c r="A32" s="196" t="str">
        <f>'t1'!A32</f>
        <v>DOC. LAUR. SOST. SCUOLA MEDIA T.DETER. ANNUALE</v>
      </c>
      <c r="B32" s="281" t="str">
        <f>'t1'!B32</f>
        <v>016639</v>
      </c>
      <c r="C32" s="285"/>
      <c r="D32" s="292"/>
      <c r="E32" s="285"/>
      <c r="F32" s="292"/>
      <c r="G32" s="285"/>
      <c r="H32" s="292"/>
      <c r="I32" s="285"/>
      <c r="J32" s="292"/>
      <c r="K32" s="293"/>
      <c r="L32" s="292"/>
      <c r="M32" s="607">
        <f t="shared" si="0"/>
        <v>0</v>
      </c>
      <c r="N32" s="608">
        <f t="shared" si="1"/>
        <v>0</v>
      </c>
      <c r="P32"/>
      <c r="Q32"/>
      <c r="R32"/>
      <c r="S32"/>
    </row>
    <row r="33" spans="1:19" ht="12.75" customHeight="1">
      <c r="A33" s="196" t="str">
        <f>'t1'!A33</f>
        <v>INS. SC. ELEMENTARE E EQUIP. TEMPO DETERM. ANNUALE</v>
      </c>
      <c r="B33" s="281" t="str">
        <f>'t1'!B33</f>
        <v>014152</v>
      </c>
      <c r="C33" s="285"/>
      <c r="D33" s="292"/>
      <c r="E33" s="285"/>
      <c r="F33" s="292"/>
      <c r="G33" s="285"/>
      <c r="H33" s="292"/>
      <c r="I33" s="285"/>
      <c r="J33" s="292"/>
      <c r="K33" s="293"/>
      <c r="L33" s="292"/>
      <c r="M33" s="607">
        <f t="shared" si="0"/>
        <v>0</v>
      </c>
      <c r="N33" s="608">
        <f t="shared" si="1"/>
        <v>0</v>
      </c>
      <c r="P33"/>
      <c r="Q33"/>
      <c r="R33"/>
      <c r="S33"/>
    </row>
    <row r="34" spans="1:19" ht="12.75" customHeight="1">
      <c r="A34" s="196" t="str">
        <f>'t1'!A34</f>
        <v>DOC. DIPL. SOST. SCUOLA ELEM. T. DETER. ANNUALE</v>
      </c>
      <c r="B34" s="281" t="str">
        <f>'t1'!B34</f>
        <v>014635</v>
      </c>
      <c r="C34" s="285"/>
      <c r="D34" s="292"/>
      <c r="E34" s="285"/>
      <c r="F34" s="292"/>
      <c r="G34" s="285"/>
      <c r="H34" s="292"/>
      <c r="I34" s="285"/>
      <c r="J34" s="292"/>
      <c r="K34" s="293"/>
      <c r="L34" s="292"/>
      <c r="M34" s="607">
        <f t="shared" si="0"/>
        <v>0</v>
      </c>
      <c r="N34" s="608">
        <f t="shared" si="1"/>
        <v>0</v>
      </c>
      <c r="P34"/>
      <c r="Q34"/>
      <c r="R34"/>
      <c r="S34"/>
    </row>
    <row r="35" spans="1:19" ht="12.75" customHeight="1">
      <c r="A35" s="196" t="str">
        <f>'t1'!A35</f>
        <v>INS. SCUOLA MATERNA TEMPO DETERM. ANNUALE</v>
      </c>
      <c r="B35" s="281" t="str">
        <f>'t1'!B35</f>
        <v>014156</v>
      </c>
      <c r="C35" s="285"/>
      <c r="D35" s="292"/>
      <c r="E35" s="285"/>
      <c r="F35" s="292"/>
      <c r="G35" s="285"/>
      <c r="H35" s="292"/>
      <c r="I35" s="285"/>
      <c r="J35" s="292"/>
      <c r="K35" s="293"/>
      <c r="L35" s="292"/>
      <c r="M35" s="607">
        <f t="shared" si="0"/>
        <v>0</v>
      </c>
      <c r="N35" s="608">
        <f t="shared" si="1"/>
        <v>0</v>
      </c>
      <c r="P35"/>
      <c r="Q35"/>
      <c r="R35"/>
      <c r="S35"/>
    </row>
    <row r="36" spans="1:19" ht="12.75" customHeight="1">
      <c r="A36" s="196" t="str">
        <f>'t1'!A36</f>
        <v>DOC. DIPL.SOST. SC. MATERNA T. DET. ANNUALE</v>
      </c>
      <c r="B36" s="281" t="str">
        <f>'t1'!B36</f>
        <v>014643</v>
      </c>
      <c r="C36" s="285"/>
      <c r="D36" s="292"/>
      <c r="E36" s="285"/>
      <c r="F36" s="292"/>
      <c r="G36" s="285"/>
      <c r="H36" s="292"/>
      <c r="I36" s="285"/>
      <c r="J36" s="292"/>
      <c r="K36" s="293"/>
      <c r="L36" s="292"/>
      <c r="M36" s="607">
        <f t="shared" si="0"/>
        <v>0</v>
      </c>
      <c r="N36" s="608">
        <f t="shared" si="1"/>
        <v>0</v>
      </c>
      <c r="P36"/>
      <c r="Q36"/>
      <c r="R36"/>
      <c r="S36"/>
    </row>
    <row r="37" spans="1:19" ht="12.75" customHeight="1">
      <c r="A37" s="196" t="str">
        <f>'t1'!A37</f>
        <v>INS. DIPL. ISTIT. II GRADO TEMPO DETERM. ANNUALE</v>
      </c>
      <c r="B37" s="281" t="str">
        <f>'t1'!B37</f>
        <v>014144</v>
      </c>
      <c r="C37" s="285"/>
      <c r="D37" s="292"/>
      <c r="E37" s="285"/>
      <c r="F37" s="292"/>
      <c r="G37" s="285"/>
      <c r="H37" s="292"/>
      <c r="I37" s="285"/>
      <c r="J37" s="292"/>
      <c r="K37" s="293"/>
      <c r="L37" s="292"/>
      <c r="M37" s="607">
        <f t="shared" si="0"/>
        <v>0</v>
      </c>
      <c r="N37" s="608">
        <f t="shared" si="1"/>
        <v>0</v>
      </c>
      <c r="P37"/>
      <c r="Q37"/>
      <c r="R37"/>
      <c r="S37"/>
    </row>
    <row r="38" spans="1:19" ht="12.75" customHeight="1">
      <c r="A38" s="196" t="str">
        <f>'t1'!A38</f>
        <v>DOC. DIPL. SOST.IST. SEC. II GRADO T. DET. ANNUALE</v>
      </c>
      <c r="B38" s="281" t="str">
        <f>'t1'!B38</f>
        <v>014657</v>
      </c>
      <c r="C38" s="285"/>
      <c r="D38" s="292"/>
      <c r="E38" s="285"/>
      <c r="F38" s="292"/>
      <c r="G38" s="285"/>
      <c r="H38" s="292"/>
      <c r="I38" s="285"/>
      <c r="J38" s="292"/>
      <c r="K38" s="293"/>
      <c r="L38" s="292"/>
      <c r="M38" s="607">
        <f t="shared" si="0"/>
        <v>0</v>
      </c>
      <c r="N38" s="608">
        <f t="shared" si="1"/>
        <v>0</v>
      </c>
      <c r="P38"/>
      <c r="Q38"/>
      <c r="R38"/>
      <c r="S38"/>
    </row>
    <row r="39" spans="1:19" ht="12.75" customHeight="1">
      <c r="A39" s="196" t="str">
        <f>'t1'!A39</f>
        <v>PERS. EDUCAT. T. DET. ANNUALE</v>
      </c>
      <c r="B39" s="281" t="str">
        <f>'t1'!B39</f>
        <v>014647</v>
      </c>
      <c r="C39" s="285"/>
      <c r="D39" s="292"/>
      <c r="E39" s="285"/>
      <c r="F39" s="292"/>
      <c r="G39" s="285"/>
      <c r="H39" s="292"/>
      <c r="I39" s="285"/>
      <c r="J39" s="292"/>
      <c r="K39" s="293"/>
      <c r="L39" s="292"/>
      <c r="M39" s="607">
        <f t="shared" si="0"/>
        <v>0</v>
      </c>
      <c r="N39" s="608">
        <f t="shared" si="1"/>
        <v>0</v>
      </c>
      <c r="P39"/>
      <c r="Q39"/>
      <c r="R39"/>
      <c r="S39"/>
    </row>
    <row r="40" spans="1:19" ht="12.75" customHeight="1">
      <c r="A40" s="196" t="str">
        <f>'t1'!A40</f>
        <v>DOC.RELIG. SCUOLA SECOND. T. D. CON CONTR. ANNUALE</v>
      </c>
      <c r="B40" s="281" t="str">
        <f>'t1'!B40</f>
        <v>016802</v>
      </c>
      <c r="C40" s="285"/>
      <c r="D40" s="292"/>
      <c r="E40" s="285"/>
      <c r="F40" s="292"/>
      <c r="G40" s="285"/>
      <c r="H40" s="292"/>
      <c r="I40" s="285"/>
      <c r="J40" s="292"/>
      <c r="K40" s="293"/>
      <c r="L40" s="292"/>
      <c r="M40" s="607">
        <f t="shared" si="0"/>
        <v>0</v>
      </c>
      <c r="N40" s="608">
        <f t="shared" si="1"/>
        <v>0</v>
      </c>
      <c r="P40"/>
      <c r="Q40"/>
      <c r="R40"/>
      <c r="S40"/>
    </row>
    <row r="41" spans="1:19" ht="12.75" customHeight="1">
      <c r="A41" s="196" t="str">
        <f>'t1'!A41</f>
        <v>DOC.RELIG. SCUOLA EL. MAT. T.D. CON CONTR. ANNUA ANNUALE</v>
      </c>
      <c r="B41" s="281" t="str">
        <f>'t1'!B41</f>
        <v>014803</v>
      </c>
      <c r="C41" s="285"/>
      <c r="D41" s="292"/>
      <c r="E41" s="285"/>
      <c r="F41" s="292"/>
      <c r="G41" s="285"/>
      <c r="H41" s="292"/>
      <c r="I41" s="285"/>
      <c r="J41" s="292"/>
      <c r="K41" s="293"/>
      <c r="L41" s="292"/>
      <c r="M41" s="607">
        <f t="shared" si="0"/>
        <v>0</v>
      </c>
      <c r="N41" s="608">
        <f t="shared" si="1"/>
        <v>0</v>
      </c>
      <c r="P41"/>
      <c r="Q41"/>
      <c r="R41"/>
      <c r="S41"/>
    </row>
    <row r="42" spans="1:19" ht="12.75" customHeight="1">
      <c r="A42" s="196" t="str">
        <f>'t1'!A42</f>
        <v>DIR. SERV. GEN. ED AMM.TEMPO DETER.</v>
      </c>
      <c r="B42" s="281" t="str">
        <f>'t1'!B42</f>
        <v>013160</v>
      </c>
      <c r="C42" s="285"/>
      <c r="D42" s="292"/>
      <c r="E42" s="285"/>
      <c r="F42" s="292"/>
      <c r="G42" s="285"/>
      <c r="H42" s="292"/>
      <c r="I42" s="285"/>
      <c r="J42" s="292"/>
      <c r="K42" s="293"/>
      <c r="L42" s="292"/>
      <c r="M42" s="607">
        <f t="shared" si="0"/>
        <v>0</v>
      </c>
      <c r="N42" s="608">
        <f t="shared" si="1"/>
        <v>0</v>
      </c>
      <c r="P42"/>
      <c r="Q42"/>
      <c r="R42"/>
      <c r="S42"/>
    </row>
    <row r="43" spans="1:19" ht="12.75" customHeight="1">
      <c r="A43" s="196" t="str">
        <f>'t1'!A43</f>
        <v>COORDINATORE AMMINISTRATIVO TEMPO DET. ANNUALE</v>
      </c>
      <c r="B43" s="281" t="str">
        <f>'t1'!B43</f>
        <v>013650</v>
      </c>
      <c r="C43" s="285"/>
      <c r="D43" s="292"/>
      <c r="E43" s="285"/>
      <c r="F43" s="292"/>
      <c r="G43" s="285"/>
      <c r="H43" s="292"/>
      <c r="I43" s="285"/>
      <c r="J43" s="292"/>
      <c r="K43" s="293"/>
      <c r="L43" s="292"/>
      <c r="M43" s="607">
        <f t="shared" si="0"/>
        <v>0</v>
      </c>
      <c r="N43" s="608">
        <f t="shared" si="1"/>
        <v>0</v>
      </c>
      <c r="P43"/>
      <c r="Q43"/>
      <c r="R43"/>
      <c r="S43"/>
    </row>
    <row r="44" spans="1:19" ht="12.75" customHeight="1">
      <c r="A44" s="196" t="str">
        <f>'t1'!A44</f>
        <v>COORDINATORE TECNICO TEMPO DET. ANNUALE</v>
      </c>
      <c r="B44" s="281" t="str">
        <f>'t1'!B44</f>
        <v>013653</v>
      </c>
      <c r="C44" s="285"/>
      <c r="D44" s="292"/>
      <c r="E44" s="285"/>
      <c r="F44" s="292"/>
      <c r="G44" s="285"/>
      <c r="H44" s="292"/>
      <c r="I44" s="285"/>
      <c r="J44" s="292"/>
      <c r="K44" s="293"/>
      <c r="L44" s="292"/>
      <c r="M44" s="607">
        <f t="shared" si="0"/>
        <v>0</v>
      </c>
      <c r="N44" s="608">
        <f t="shared" si="1"/>
        <v>0</v>
      </c>
      <c r="P44"/>
      <c r="Q44"/>
      <c r="R44"/>
      <c r="S44"/>
    </row>
    <row r="45" spans="1:19" ht="12.75" customHeight="1">
      <c r="A45" s="196" t="str">
        <f>'t1'!A45</f>
        <v>ASSISTENTE AMM.VO TEMPO DET. ANNUALE</v>
      </c>
      <c r="B45" s="281" t="str">
        <f>'t1'!B45</f>
        <v>012118</v>
      </c>
      <c r="C45" s="285"/>
      <c r="D45" s="292"/>
      <c r="E45" s="285"/>
      <c r="F45" s="292"/>
      <c r="G45" s="285"/>
      <c r="H45" s="292"/>
      <c r="I45" s="285"/>
      <c r="J45" s="292"/>
      <c r="K45" s="293"/>
      <c r="L45" s="292"/>
      <c r="M45" s="607">
        <f t="shared" si="0"/>
        <v>0</v>
      </c>
      <c r="N45" s="608">
        <f t="shared" si="1"/>
        <v>0</v>
      </c>
      <c r="P45"/>
      <c r="Q45"/>
      <c r="R45"/>
      <c r="S45"/>
    </row>
    <row r="46" spans="1:19" ht="12.75" customHeight="1">
      <c r="A46" s="196" t="str">
        <f>'t1'!A46</f>
        <v>ASSISTENTE TECN. TEMPO DET. ANNUALE</v>
      </c>
      <c r="B46" s="281" t="str">
        <f>'t1'!B46</f>
        <v>012120</v>
      </c>
      <c r="C46" s="285"/>
      <c r="D46" s="292"/>
      <c r="E46" s="285"/>
      <c r="F46" s="292"/>
      <c r="G46" s="294"/>
      <c r="H46" s="292"/>
      <c r="I46" s="285"/>
      <c r="J46" s="292"/>
      <c r="K46" s="293"/>
      <c r="L46" s="292"/>
      <c r="M46" s="607">
        <f t="shared" si="0"/>
        <v>0</v>
      </c>
      <c r="N46" s="608">
        <f t="shared" si="1"/>
        <v>0</v>
      </c>
      <c r="P46"/>
      <c r="Q46"/>
      <c r="R46"/>
      <c r="S46"/>
    </row>
    <row r="47" spans="1:19" ht="12.75" customHeight="1">
      <c r="A47" s="196" t="str">
        <f>'t1'!A47</f>
        <v>CUOCO/INFERMIERE/GUARDAROBIERE TEMPO DETERM.ANNUALE</v>
      </c>
      <c r="B47" s="281" t="str">
        <f>'t1'!B47</f>
        <v>012126</v>
      </c>
      <c r="C47" s="285"/>
      <c r="D47" s="292"/>
      <c r="E47" s="285"/>
      <c r="F47" s="292"/>
      <c r="G47" s="295"/>
      <c r="H47" s="292"/>
      <c r="I47" s="285"/>
      <c r="J47" s="292"/>
      <c r="K47" s="293"/>
      <c r="L47" s="292"/>
      <c r="M47" s="607">
        <f t="shared" si="0"/>
        <v>0</v>
      </c>
      <c r="N47" s="608">
        <f t="shared" si="1"/>
        <v>0</v>
      </c>
      <c r="P47"/>
      <c r="Q47"/>
      <c r="R47"/>
      <c r="S47"/>
    </row>
    <row r="48" spans="1:19" ht="12.75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285"/>
      <c r="D48" s="292"/>
      <c r="E48" s="285"/>
      <c r="F48" s="292"/>
      <c r="G48" s="285"/>
      <c r="H48" s="292"/>
      <c r="I48" s="285"/>
      <c r="J48" s="292"/>
      <c r="K48" s="293"/>
      <c r="L48" s="292"/>
      <c r="M48" s="607">
        <f t="shared" si="0"/>
        <v>0</v>
      </c>
      <c r="N48" s="608">
        <f t="shared" si="1"/>
        <v>0</v>
      </c>
      <c r="P48"/>
      <c r="Q48"/>
      <c r="R48"/>
      <c r="S48"/>
    </row>
    <row r="49" spans="1:19" ht="12.75" customHeight="1">
      <c r="A49" s="196" t="str">
        <f>'t1'!A49</f>
        <v>COLLABORATORE SCOLASTICO TEMPO DET.ANNUALE</v>
      </c>
      <c r="B49" s="281" t="str">
        <f>'t1'!B49</f>
        <v>011124</v>
      </c>
      <c r="C49" s="285"/>
      <c r="D49" s="292"/>
      <c r="E49" s="285"/>
      <c r="F49" s="292"/>
      <c r="G49" s="285"/>
      <c r="H49" s="292"/>
      <c r="I49" s="285"/>
      <c r="J49" s="292"/>
      <c r="K49" s="293"/>
      <c r="L49" s="292"/>
      <c r="M49" s="607">
        <f t="shared" si="0"/>
        <v>0</v>
      </c>
      <c r="N49" s="608">
        <f t="shared" si="1"/>
        <v>0</v>
      </c>
      <c r="P49"/>
      <c r="Q49"/>
      <c r="R49"/>
      <c r="S49"/>
    </row>
    <row r="50" spans="1:19" ht="12.75" customHeight="1">
      <c r="A50" s="196" t="str">
        <f>'t1'!A50</f>
        <v>DOC. LAUR. IST. SEC. II GRADO T. DETERM. NON ANNUALE</v>
      </c>
      <c r="B50" s="281" t="str">
        <f>'t1'!B50</f>
        <v>016133</v>
      </c>
      <c r="C50" s="285"/>
      <c r="D50" s="292"/>
      <c r="E50" s="285"/>
      <c r="F50" s="292"/>
      <c r="G50" s="285"/>
      <c r="H50" s="292"/>
      <c r="I50" s="285"/>
      <c r="J50" s="292"/>
      <c r="K50" s="293"/>
      <c r="L50" s="292"/>
      <c r="M50" s="607">
        <f t="shared" si="0"/>
        <v>0</v>
      </c>
      <c r="N50" s="608">
        <f t="shared" si="1"/>
        <v>0</v>
      </c>
      <c r="P50"/>
      <c r="Q50"/>
      <c r="R50"/>
      <c r="S50"/>
    </row>
    <row r="51" spans="1:19" ht="12.75" customHeight="1">
      <c r="A51" s="196" t="str">
        <f>'t1'!A51</f>
        <v>DOC. LAUR. SOST. IST. SEC. II GRADO T. DETER. NON ANNUALE</v>
      </c>
      <c r="B51" s="281" t="str">
        <f>'t1'!B51</f>
        <v>016632</v>
      </c>
      <c r="C51" s="285"/>
      <c r="D51" s="292"/>
      <c r="E51" s="285"/>
      <c r="F51" s="292"/>
      <c r="G51" s="285"/>
      <c r="H51" s="292"/>
      <c r="I51" s="285"/>
      <c r="J51" s="292"/>
      <c r="K51" s="293"/>
      <c r="L51" s="292"/>
      <c r="M51" s="607">
        <f t="shared" si="0"/>
        <v>0</v>
      </c>
      <c r="N51" s="608">
        <f t="shared" si="1"/>
        <v>0</v>
      </c>
      <c r="P51"/>
      <c r="Q51"/>
      <c r="R51"/>
      <c r="S51"/>
    </row>
    <row r="52" spans="1:19" ht="12.75" customHeight="1">
      <c r="A52" s="196" t="str">
        <f>'t1'!A52</f>
        <v>DOC. SCUOLA MEDIA ED EQUIP. TEMPO DETERM. NON ANNUALE</v>
      </c>
      <c r="B52" s="281" t="str">
        <f>'t1'!B52</f>
        <v>016137</v>
      </c>
      <c r="C52" s="285"/>
      <c r="D52" s="292"/>
      <c r="E52" s="285"/>
      <c r="F52" s="292"/>
      <c r="G52" s="285"/>
      <c r="H52" s="292"/>
      <c r="I52" s="285"/>
      <c r="J52" s="292"/>
      <c r="K52" s="293"/>
      <c r="L52" s="292"/>
      <c r="M52" s="607">
        <f t="shared" si="0"/>
        <v>0</v>
      </c>
      <c r="N52" s="608">
        <f t="shared" si="1"/>
        <v>0</v>
      </c>
      <c r="P52"/>
      <c r="Q52"/>
      <c r="R52"/>
      <c r="S52"/>
    </row>
    <row r="53" spans="1:19" ht="12.75" customHeight="1">
      <c r="A53" s="196" t="str">
        <f>'t1'!A53</f>
        <v>DOC. LAUR. SOST. SCUOLA MEDIA T.DETER. NON ANNUALE</v>
      </c>
      <c r="B53" s="281" t="str">
        <f>'t1'!B53</f>
        <v>016640</v>
      </c>
      <c r="C53" s="285"/>
      <c r="D53" s="292"/>
      <c r="E53" s="285"/>
      <c r="F53" s="292"/>
      <c r="G53" s="285"/>
      <c r="H53" s="292"/>
      <c r="I53" s="285"/>
      <c r="J53" s="292"/>
      <c r="K53" s="293"/>
      <c r="L53" s="292"/>
      <c r="M53" s="607">
        <f t="shared" si="0"/>
        <v>0</v>
      </c>
      <c r="N53" s="608">
        <f t="shared" si="1"/>
        <v>0</v>
      </c>
      <c r="P53"/>
      <c r="Q53"/>
      <c r="R53"/>
      <c r="S53"/>
    </row>
    <row r="54" spans="1:19" ht="12.75" customHeight="1">
      <c r="A54" s="196" t="str">
        <f>'t1'!A54</f>
        <v>INS. SC. ELEMENTARE E EQUIP. TEMPO DETERM. NON ANNUALE</v>
      </c>
      <c r="B54" s="281" t="str">
        <f>'t1'!B54</f>
        <v>014153</v>
      </c>
      <c r="C54" s="285"/>
      <c r="D54" s="292"/>
      <c r="E54" s="285"/>
      <c r="F54" s="292"/>
      <c r="G54" s="285"/>
      <c r="H54" s="292"/>
      <c r="I54" s="285"/>
      <c r="J54" s="292"/>
      <c r="K54" s="293"/>
      <c r="L54" s="292"/>
      <c r="M54" s="607">
        <f t="shared" si="0"/>
        <v>0</v>
      </c>
      <c r="N54" s="608">
        <f t="shared" si="1"/>
        <v>0</v>
      </c>
      <c r="P54"/>
      <c r="Q54"/>
      <c r="R54"/>
      <c r="S54"/>
    </row>
    <row r="55" spans="1:19" ht="12.75" customHeight="1">
      <c r="A55" s="196" t="str">
        <f>'t1'!A55</f>
        <v>DOC. DIPL. SOST SCUOLA ELEM. T. DETER. NON ANNUALE</v>
      </c>
      <c r="B55" s="281" t="str">
        <f>'t1'!B55</f>
        <v>014636</v>
      </c>
      <c r="C55" s="285"/>
      <c r="D55" s="292"/>
      <c r="E55" s="285"/>
      <c r="F55" s="292"/>
      <c r="G55" s="285"/>
      <c r="H55" s="292"/>
      <c r="I55" s="285"/>
      <c r="J55" s="292"/>
      <c r="K55" s="293"/>
      <c r="L55" s="292"/>
      <c r="M55" s="607">
        <f t="shared" si="0"/>
        <v>0</v>
      </c>
      <c r="N55" s="608">
        <f t="shared" si="1"/>
        <v>0</v>
      </c>
      <c r="P55"/>
      <c r="Q55"/>
      <c r="R55"/>
      <c r="S55"/>
    </row>
    <row r="56" spans="1:19" ht="12.75" customHeight="1">
      <c r="A56" s="196" t="str">
        <f>'t1'!A56</f>
        <v>INS. SCUOLA MATERNA TEMPO DETERM. NON ANNUALE</v>
      </c>
      <c r="B56" s="281" t="str">
        <f>'t1'!B56</f>
        <v>014157</v>
      </c>
      <c r="C56" s="285"/>
      <c r="D56" s="292"/>
      <c r="E56" s="285"/>
      <c r="F56" s="292"/>
      <c r="G56" s="285"/>
      <c r="H56" s="292"/>
      <c r="I56" s="285"/>
      <c r="J56" s="292"/>
      <c r="K56" s="293"/>
      <c r="L56" s="292"/>
      <c r="M56" s="607">
        <f t="shared" si="0"/>
        <v>0</v>
      </c>
      <c r="N56" s="608">
        <f t="shared" si="1"/>
        <v>0</v>
      </c>
      <c r="P56"/>
      <c r="Q56"/>
      <c r="R56"/>
      <c r="S56"/>
    </row>
    <row r="57" spans="1:19" ht="12.75" customHeight="1">
      <c r="A57" s="196" t="str">
        <f>'t1'!A57</f>
        <v>DOC.DIPL.SOST.SC. MATERNA T.DET. NON ANNUALE</v>
      </c>
      <c r="B57" s="281" t="str">
        <f>'t1'!B57</f>
        <v>014644</v>
      </c>
      <c r="C57" s="285"/>
      <c r="D57" s="292"/>
      <c r="E57" s="285"/>
      <c r="F57" s="292"/>
      <c r="G57" s="285"/>
      <c r="H57" s="292"/>
      <c r="I57" s="285"/>
      <c r="J57" s="292"/>
      <c r="K57" s="293"/>
      <c r="L57" s="292"/>
      <c r="M57" s="607">
        <f t="shared" si="0"/>
        <v>0</v>
      </c>
      <c r="N57" s="608">
        <f t="shared" si="1"/>
        <v>0</v>
      </c>
      <c r="P57"/>
      <c r="Q57"/>
      <c r="R57"/>
      <c r="S57"/>
    </row>
    <row r="58" spans="1:19" ht="12.75" customHeight="1">
      <c r="A58" s="196" t="str">
        <f>'t1'!A58</f>
        <v>INS. DIPL. ISTIT. II GRADO TEMPO DETERM. NON ANNUALE</v>
      </c>
      <c r="B58" s="281" t="str">
        <f>'t1'!B58</f>
        <v>014145</v>
      </c>
      <c r="C58" s="285"/>
      <c r="D58" s="292"/>
      <c r="E58" s="285"/>
      <c r="F58" s="292"/>
      <c r="G58" s="285"/>
      <c r="H58" s="292"/>
      <c r="I58" s="285"/>
      <c r="J58" s="292"/>
      <c r="K58" s="293"/>
      <c r="L58" s="292"/>
      <c r="M58" s="607">
        <f t="shared" si="0"/>
        <v>0</v>
      </c>
      <c r="N58" s="608">
        <f t="shared" si="1"/>
        <v>0</v>
      </c>
      <c r="P58"/>
      <c r="Q58"/>
      <c r="R58"/>
      <c r="S58"/>
    </row>
    <row r="59" spans="1:19" ht="12.75" customHeight="1">
      <c r="A59" s="196" t="str">
        <f>'t1'!A59</f>
        <v>DOC. DIPL. SOST.IST. SEC. II GRADO T. DET. NON ANNUALE</v>
      </c>
      <c r="B59" s="281" t="str">
        <f>'t1'!B59</f>
        <v>014658</v>
      </c>
      <c r="C59" s="285"/>
      <c r="D59" s="292"/>
      <c r="E59" s="285"/>
      <c r="F59" s="292"/>
      <c r="G59" s="285"/>
      <c r="H59" s="292"/>
      <c r="I59" s="285"/>
      <c r="J59" s="292"/>
      <c r="K59" s="293"/>
      <c r="L59" s="292"/>
      <c r="M59" s="607">
        <f t="shared" si="0"/>
        <v>0</v>
      </c>
      <c r="N59" s="608">
        <f t="shared" si="1"/>
        <v>0</v>
      </c>
      <c r="P59"/>
      <c r="Q59"/>
      <c r="R59"/>
      <c r="S59"/>
    </row>
    <row r="60" spans="1:19" ht="12.75" customHeight="1">
      <c r="A60" s="196" t="str">
        <f>'t1'!A60</f>
        <v>PERS. EDUCAT. T. DET. NON ANNUALE</v>
      </c>
      <c r="B60" s="281" t="str">
        <f>'t1'!B60</f>
        <v>014648</v>
      </c>
      <c r="C60" s="285"/>
      <c r="D60" s="292"/>
      <c r="E60" s="285"/>
      <c r="F60" s="292"/>
      <c r="G60" s="285"/>
      <c r="H60" s="292"/>
      <c r="I60" s="285"/>
      <c r="J60" s="292"/>
      <c r="K60" s="293"/>
      <c r="L60" s="292"/>
      <c r="M60" s="607">
        <f t="shared" si="0"/>
        <v>0</v>
      </c>
      <c r="N60" s="608">
        <f t="shared" si="1"/>
        <v>0</v>
      </c>
      <c r="P60"/>
      <c r="Q60"/>
      <c r="R60"/>
      <c r="S60"/>
    </row>
    <row r="61" spans="1:19" ht="12.75" customHeight="1">
      <c r="A61" s="196" t="str">
        <f>'t1'!A61</f>
        <v>DOC.RELIG. SCUOLA SECOND. T. D.CON CONTR. TERMINE ATT. DID.</v>
      </c>
      <c r="B61" s="281" t="str">
        <f>'t1'!B61</f>
        <v>016804</v>
      </c>
      <c r="C61" s="285"/>
      <c r="D61" s="292"/>
      <c r="E61" s="285"/>
      <c r="F61" s="292"/>
      <c r="G61" s="285"/>
      <c r="H61" s="292"/>
      <c r="I61" s="285"/>
      <c r="J61" s="292"/>
      <c r="K61" s="293"/>
      <c r="L61" s="292"/>
      <c r="M61" s="607">
        <f t="shared" si="0"/>
        <v>0</v>
      </c>
      <c r="N61" s="608">
        <f t="shared" si="1"/>
        <v>0</v>
      </c>
      <c r="P61"/>
      <c r="Q61"/>
      <c r="R61"/>
      <c r="S61"/>
    </row>
    <row r="62" spans="1:19" ht="12.75" customHeight="1">
      <c r="A62" s="196" t="str">
        <f>'t1'!A62</f>
        <v>DOC.RELIG. SCUOLA EL. MAT. T. D. CONTR. TERMINE ATT. DID. </v>
      </c>
      <c r="B62" s="281" t="str">
        <f>'t1'!B62</f>
        <v>014805</v>
      </c>
      <c r="C62" s="285"/>
      <c r="D62" s="292"/>
      <c r="E62" s="285"/>
      <c r="F62" s="292"/>
      <c r="G62" s="285"/>
      <c r="H62" s="292"/>
      <c r="I62" s="285"/>
      <c r="J62" s="292"/>
      <c r="K62" s="293"/>
      <c r="L62" s="292"/>
      <c r="M62" s="607">
        <f t="shared" si="0"/>
        <v>0</v>
      </c>
      <c r="N62" s="608">
        <f t="shared" si="1"/>
        <v>0</v>
      </c>
      <c r="P62"/>
      <c r="Q62"/>
      <c r="R62"/>
      <c r="S62"/>
    </row>
    <row r="63" spans="1:19" ht="12.75" customHeight="1">
      <c r="A63" s="196" t="str">
        <f>'t1'!A63</f>
        <v>DIR. SERV, GEN. ED AMM. TEMPO DETER. NON ANNUALE</v>
      </c>
      <c r="B63" s="281" t="str">
        <f>'t1'!B63</f>
        <v>013710</v>
      </c>
      <c r="C63" s="285"/>
      <c r="D63" s="292"/>
      <c r="E63" s="285"/>
      <c r="F63" s="292"/>
      <c r="G63" s="285"/>
      <c r="H63" s="292"/>
      <c r="I63" s="285"/>
      <c r="J63" s="292"/>
      <c r="K63" s="293"/>
      <c r="L63" s="292"/>
      <c r="M63" s="607">
        <f t="shared" si="0"/>
        <v>0</v>
      </c>
      <c r="N63" s="608">
        <f t="shared" si="1"/>
        <v>0</v>
      </c>
      <c r="P63"/>
      <c r="Q63"/>
      <c r="R63"/>
      <c r="S63"/>
    </row>
    <row r="64" spans="1:19" ht="12.75" customHeight="1">
      <c r="A64" s="196" t="str">
        <f>'t1'!A64</f>
        <v>COORDINATORE AMMINISTRATIVO TEMPO DET. NON ANNUALE</v>
      </c>
      <c r="B64" s="281" t="str">
        <f>'t1'!B64</f>
        <v>013651</v>
      </c>
      <c r="C64" s="285"/>
      <c r="D64" s="292"/>
      <c r="E64" s="285"/>
      <c r="F64" s="292"/>
      <c r="G64" s="285"/>
      <c r="H64" s="292"/>
      <c r="I64" s="285"/>
      <c r="J64" s="292"/>
      <c r="K64" s="293"/>
      <c r="L64" s="292"/>
      <c r="M64" s="607">
        <f t="shared" si="0"/>
        <v>0</v>
      </c>
      <c r="N64" s="608">
        <f t="shared" si="1"/>
        <v>0</v>
      </c>
      <c r="P64"/>
      <c r="Q64"/>
      <c r="R64"/>
      <c r="S64"/>
    </row>
    <row r="65" spans="1:19" ht="12.75" customHeight="1">
      <c r="A65" s="196" t="str">
        <f>'t1'!A65</f>
        <v>COORDINATORE TECNICO TEMPO DET. NON ANNUALE</v>
      </c>
      <c r="B65" s="281" t="str">
        <f>'t1'!B65</f>
        <v>013654</v>
      </c>
      <c r="C65" s="285"/>
      <c r="D65" s="292"/>
      <c r="E65" s="285"/>
      <c r="F65" s="292"/>
      <c r="G65" s="285"/>
      <c r="H65" s="292"/>
      <c r="I65" s="285"/>
      <c r="J65" s="292"/>
      <c r="K65" s="293"/>
      <c r="L65" s="292"/>
      <c r="M65" s="607">
        <f t="shared" si="0"/>
        <v>0</v>
      </c>
      <c r="N65" s="608">
        <f t="shared" si="1"/>
        <v>0</v>
      </c>
      <c r="P65"/>
      <c r="Q65"/>
      <c r="R65"/>
      <c r="S65"/>
    </row>
    <row r="66" spans="1:19" ht="12.75" customHeight="1">
      <c r="A66" s="196" t="str">
        <f>'t1'!A66</f>
        <v>ASSIST.AMM.VO TEMPO DET. NON ANNUALE</v>
      </c>
      <c r="B66" s="281" t="str">
        <f>'t1'!B66</f>
        <v>012613</v>
      </c>
      <c r="C66" s="285"/>
      <c r="D66" s="292"/>
      <c r="E66" s="285"/>
      <c r="F66" s="292"/>
      <c r="G66" s="285"/>
      <c r="H66" s="292"/>
      <c r="I66" s="285"/>
      <c r="J66" s="292"/>
      <c r="K66" s="293"/>
      <c r="L66" s="292"/>
      <c r="M66" s="607">
        <f t="shared" si="0"/>
        <v>0</v>
      </c>
      <c r="N66" s="608">
        <f t="shared" si="1"/>
        <v>0</v>
      </c>
      <c r="P66"/>
      <c r="Q66"/>
      <c r="R66"/>
      <c r="S66"/>
    </row>
    <row r="67" spans="1:19" ht="12.75" customHeight="1">
      <c r="A67" s="196" t="str">
        <f>'t1'!A67</f>
        <v>ASSIST.TECN. T. DETERM. NON ANNUALE</v>
      </c>
      <c r="B67" s="281" t="str">
        <f>'t1'!B67</f>
        <v>012615</v>
      </c>
      <c r="C67" s="285"/>
      <c r="D67" s="292"/>
      <c r="E67" s="285"/>
      <c r="F67" s="292"/>
      <c r="G67" s="285"/>
      <c r="H67" s="292"/>
      <c r="I67" s="285"/>
      <c r="J67" s="292"/>
      <c r="K67" s="293"/>
      <c r="L67" s="292"/>
      <c r="M67" s="607">
        <f t="shared" si="0"/>
        <v>0</v>
      </c>
      <c r="N67" s="608">
        <f t="shared" si="1"/>
        <v>0</v>
      </c>
      <c r="P67"/>
      <c r="Q67"/>
      <c r="R67"/>
      <c r="S67"/>
    </row>
    <row r="68" spans="1:19" ht="12.75" customHeight="1">
      <c r="A68" s="196" t="str">
        <f>'t1'!A68</f>
        <v>CUOCO/INFERMIERE/GUARDAROBIERE T.DETER.NON ANNUALE</v>
      </c>
      <c r="B68" s="281" t="str">
        <f>'t1'!B68</f>
        <v>012621</v>
      </c>
      <c r="C68" s="285"/>
      <c r="D68" s="292"/>
      <c r="E68" s="285"/>
      <c r="F68" s="292"/>
      <c r="G68" s="285"/>
      <c r="H68" s="292"/>
      <c r="I68" s="285"/>
      <c r="J68" s="292"/>
      <c r="K68" s="293"/>
      <c r="L68" s="292"/>
      <c r="M68" s="607">
        <f t="shared" si="0"/>
        <v>0</v>
      </c>
      <c r="N68" s="608">
        <f t="shared" si="1"/>
        <v>0</v>
      </c>
      <c r="P68"/>
      <c r="Q68"/>
      <c r="R68"/>
      <c r="S68"/>
    </row>
    <row r="69" spans="1:19" ht="12.75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285"/>
      <c r="D69" s="292"/>
      <c r="E69" s="285"/>
      <c r="F69" s="292"/>
      <c r="G69" s="285"/>
      <c r="H69" s="292"/>
      <c r="I69" s="285"/>
      <c r="J69" s="292"/>
      <c r="K69" s="293"/>
      <c r="L69" s="292"/>
      <c r="M69" s="607">
        <f t="shared" si="0"/>
        <v>0</v>
      </c>
      <c r="N69" s="608">
        <f t="shared" si="1"/>
        <v>0</v>
      </c>
      <c r="P69"/>
      <c r="Q69"/>
      <c r="R69"/>
      <c r="S69"/>
    </row>
    <row r="70" spans="1:19" ht="12.75" customHeight="1" thickBot="1">
      <c r="A70" s="196" t="str">
        <f>'t1'!A70</f>
        <v>COLLAB. SCOLAST. T. DETER. NON ANNUALE</v>
      </c>
      <c r="B70" s="281" t="str">
        <f>'t1'!B70</f>
        <v>011617</v>
      </c>
      <c r="C70" s="285"/>
      <c r="D70" s="292"/>
      <c r="E70" s="285"/>
      <c r="F70" s="292"/>
      <c r="G70" s="285"/>
      <c r="H70" s="292"/>
      <c r="I70" s="285"/>
      <c r="J70" s="292"/>
      <c r="K70" s="293"/>
      <c r="L70" s="292"/>
      <c r="M70" s="607">
        <f t="shared" si="0"/>
        <v>0</v>
      </c>
      <c r="N70" s="608">
        <f t="shared" si="1"/>
        <v>0</v>
      </c>
      <c r="P70"/>
      <c r="Q70"/>
      <c r="R70"/>
      <c r="S70"/>
    </row>
    <row r="71" spans="1:19" ht="13.5" customHeight="1" thickBot="1" thickTop="1">
      <c r="A71" s="396" t="s">
        <v>5</v>
      </c>
      <c r="B71" s="125"/>
      <c r="C71" s="611">
        <f aca="true" t="shared" si="2" ref="C71:N71">SUM(C6:C70)</f>
        <v>0</v>
      </c>
      <c r="D71" s="612">
        <f t="shared" si="2"/>
        <v>0</v>
      </c>
      <c r="E71" s="611">
        <f t="shared" si="2"/>
        <v>0</v>
      </c>
      <c r="F71" s="612">
        <f t="shared" si="2"/>
        <v>0</v>
      </c>
      <c r="G71" s="611">
        <f t="shared" si="2"/>
        <v>0</v>
      </c>
      <c r="H71" s="612">
        <f t="shared" si="2"/>
        <v>0</v>
      </c>
      <c r="I71" s="611">
        <f t="shared" si="2"/>
        <v>0</v>
      </c>
      <c r="J71" s="612">
        <f t="shared" si="2"/>
        <v>0</v>
      </c>
      <c r="K71" s="611">
        <f t="shared" si="2"/>
        <v>0</v>
      </c>
      <c r="L71" s="612">
        <f t="shared" si="2"/>
        <v>0</v>
      </c>
      <c r="M71" s="609">
        <f t="shared" si="2"/>
        <v>0</v>
      </c>
      <c r="N71" s="610">
        <f t="shared" si="2"/>
        <v>0</v>
      </c>
      <c r="P71"/>
      <c r="Q71"/>
      <c r="R71"/>
      <c r="S71"/>
    </row>
    <row r="72" ht="18.75" customHeight="1">
      <c r="A72" s="107" t="s">
        <v>36</v>
      </c>
    </row>
    <row r="73" spans="1:10" ht="11.25">
      <c r="A73" s="29" t="s">
        <v>129</v>
      </c>
      <c r="B73" s="7"/>
      <c r="C73" s="5"/>
      <c r="D73" s="5"/>
      <c r="E73" s="5"/>
      <c r="F73" s="5"/>
      <c r="G73" s="5"/>
      <c r="H73" s="5"/>
      <c r="I73" s="5"/>
      <c r="J73" s="5"/>
    </row>
  </sheetData>
  <sheetProtection password="EA98" sheet="1" scenarios="1" formatColumns="0" selectLockedCells="1" autoFilter="0"/>
  <mergeCells count="2">
    <mergeCell ref="J2:N2"/>
    <mergeCell ref="A1:L1"/>
  </mergeCells>
  <printOptions horizontalCentered="1" verticalCentered="1"/>
  <pageMargins left="0" right="0" top="0.37" bottom="0.33" header="0.41" footer="0.4"/>
  <pageSetup fitToHeight="2" fitToWidth="1" horizontalDpi="600" verticalDpi="6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M74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0.5"/>
  <cols>
    <col min="1" max="1" width="58.33203125" style="87" customWidth="1"/>
    <col min="2" max="2" width="10.66015625" style="106" customWidth="1"/>
    <col min="3" max="12" width="12.83203125" style="87" customWidth="1"/>
    <col min="13" max="13" width="5.83203125" style="87" customWidth="1"/>
    <col min="14" max="16384" width="10.66015625" style="87" customWidth="1"/>
  </cols>
  <sheetData>
    <row r="1" spans="1:13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3"/>
      <c r="L1" s="413"/>
      <c r="M1"/>
    </row>
    <row r="2" spans="1:12" ht="30" customHeight="1" thickBot="1">
      <c r="A2" s="83"/>
      <c r="B2" s="84"/>
      <c r="C2" s="85"/>
      <c r="D2" s="86"/>
      <c r="E2" s="85"/>
      <c r="F2" s="85"/>
      <c r="G2" s="85"/>
      <c r="H2" s="759"/>
      <c r="I2" s="759"/>
      <c r="J2" s="759"/>
      <c r="K2" s="759"/>
      <c r="L2" s="759"/>
    </row>
    <row r="3" spans="1:12" ht="15" customHeight="1" thickBot="1">
      <c r="A3" s="88"/>
      <c r="B3" s="89"/>
      <c r="C3" s="90" t="s">
        <v>215</v>
      </c>
      <c r="D3" s="91"/>
      <c r="E3" s="91"/>
      <c r="F3" s="91"/>
      <c r="G3" s="91"/>
      <c r="H3" s="91"/>
      <c r="I3" s="91"/>
      <c r="J3" s="91"/>
      <c r="K3" s="91"/>
      <c r="L3" s="92"/>
    </row>
    <row r="4" spans="1:12" ht="18.75" thickTop="1">
      <c r="A4" s="370" t="s">
        <v>83</v>
      </c>
      <c r="B4" s="93" t="s">
        <v>1</v>
      </c>
      <c r="C4" s="96" t="s">
        <v>33</v>
      </c>
      <c r="D4" s="95"/>
      <c r="E4" s="96" t="s">
        <v>566</v>
      </c>
      <c r="F4" s="97"/>
      <c r="G4" s="94" t="s">
        <v>32</v>
      </c>
      <c r="H4" s="97"/>
      <c r="I4" s="94" t="s">
        <v>34</v>
      </c>
      <c r="J4" s="98"/>
      <c r="K4" s="94" t="s">
        <v>5</v>
      </c>
      <c r="L4" s="98"/>
    </row>
    <row r="5" spans="1:12" ht="12" thickBot="1">
      <c r="A5" s="99"/>
      <c r="B5" s="100"/>
      <c r="C5" s="101" t="s">
        <v>3</v>
      </c>
      <c r="D5" s="102" t="s">
        <v>4</v>
      </c>
      <c r="E5" s="101" t="s">
        <v>3</v>
      </c>
      <c r="F5" s="102" t="s">
        <v>4</v>
      </c>
      <c r="G5" s="101" t="s">
        <v>3</v>
      </c>
      <c r="H5" s="102" t="s">
        <v>4</v>
      </c>
      <c r="I5" s="101" t="s">
        <v>3</v>
      </c>
      <c r="J5" s="103" t="s">
        <v>4</v>
      </c>
      <c r="K5" s="101" t="s">
        <v>3</v>
      </c>
      <c r="L5" s="103" t="s">
        <v>4</v>
      </c>
    </row>
    <row r="6" spans="1:12" ht="12" customHeight="1" thickTop="1">
      <c r="A6" s="28" t="str">
        <f>'t1'!A6</f>
        <v>DIRIGENTE SCOLASTICO</v>
      </c>
      <c r="B6" s="291" t="str">
        <f>'t1'!B6</f>
        <v>0D0158</v>
      </c>
      <c r="C6" s="296"/>
      <c r="D6" s="297"/>
      <c r="E6" s="296"/>
      <c r="F6" s="297"/>
      <c r="G6" s="296"/>
      <c r="H6" s="297"/>
      <c r="I6" s="296"/>
      <c r="J6" s="298"/>
      <c r="K6" s="613">
        <f>SUM(C6,E6,G6,I6)</f>
        <v>0</v>
      </c>
      <c r="L6" s="614">
        <f>SUM(D6,F6,H6,J6)</f>
        <v>0</v>
      </c>
    </row>
    <row r="7" spans="1:12" ht="12" customHeight="1">
      <c r="A7" s="196" t="str">
        <f>'t1'!A7</f>
        <v>EX PRESIDI/RUOLO AD ESAURIMENTO</v>
      </c>
      <c r="B7" s="281" t="str">
        <f>'t1'!B7</f>
        <v>0D0E58</v>
      </c>
      <c r="C7" s="299"/>
      <c r="D7" s="300"/>
      <c r="E7" s="299"/>
      <c r="F7" s="300"/>
      <c r="G7" s="299"/>
      <c r="H7" s="300"/>
      <c r="I7" s="299"/>
      <c r="J7" s="301"/>
      <c r="K7" s="613">
        <f aca="true" t="shared" si="0" ref="K7:K70">SUM(C7,E7,G7,I7)</f>
        <v>0</v>
      </c>
      <c r="L7" s="614">
        <f aca="true" t="shared" si="1" ref="L7:L70">SUM(D7,F7,H7,J7)</f>
        <v>0</v>
      </c>
    </row>
    <row r="8" spans="1:12" ht="12" customHeight="1">
      <c r="A8" s="196" t="str">
        <f>'t1'!A8</f>
        <v>DOC. LAUR. IST. SEC. II GRADO</v>
      </c>
      <c r="B8" s="281" t="str">
        <f>'t1'!B8</f>
        <v>016132</v>
      </c>
      <c r="C8" s="299"/>
      <c r="D8" s="300"/>
      <c r="E8" s="299"/>
      <c r="F8" s="300"/>
      <c r="G8" s="299"/>
      <c r="H8" s="300"/>
      <c r="I8" s="299"/>
      <c r="J8" s="301"/>
      <c r="K8" s="613">
        <f t="shared" si="0"/>
        <v>0</v>
      </c>
      <c r="L8" s="614">
        <f t="shared" si="1"/>
        <v>0</v>
      </c>
    </row>
    <row r="9" spans="1:12" ht="12" customHeight="1">
      <c r="A9" s="196" t="str">
        <f>'t1'!A9</f>
        <v>DOC. LAUR. SOST. IST.SEC. II GRADO</v>
      </c>
      <c r="B9" s="281" t="str">
        <f>'t1'!B9</f>
        <v>016630</v>
      </c>
      <c r="C9" s="299"/>
      <c r="D9" s="300"/>
      <c r="E9" s="299"/>
      <c r="F9" s="300"/>
      <c r="G9" s="299"/>
      <c r="H9" s="300"/>
      <c r="I9" s="299"/>
      <c r="J9" s="301"/>
      <c r="K9" s="613">
        <f t="shared" si="0"/>
        <v>0</v>
      </c>
      <c r="L9" s="614">
        <f t="shared" si="1"/>
        <v>0</v>
      </c>
    </row>
    <row r="10" spans="1:12" ht="12" customHeight="1">
      <c r="A10" s="196" t="str">
        <f>'t1'!A10</f>
        <v>DOC. SCUOLA MEDIA ED EQUIP.</v>
      </c>
      <c r="B10" s="281" t="str">
        <f>'t1'!B10</f>
        <v>016135</v>
      </c>
      <c r="C10" s="299"/>
      <c r="D10" s="300"/>
      <c r="E10" s="299"/>
      <c r="F10" s="300"/>
      <c r="G10" s="299"/>
      <c r="H10" s="300"/>
      <c r="I10" s="299"/>
      <c r="J10" s="301"/>
      <c r="K10" s="613">
        <f t="shared" si="0"/>
        <v>0</v>
      </c>
      <c r="L10" s="614">
        <f t="shared" si="1"/>
        <v>0</v>
      </c>
    </row>
    <row r="11" spans="1:12" ht="12" customHeight="1">
      <c r="A11" s="196" t="str">
        <f>'t1'!A11</f>
        <v>DOC. LAUR. SOST. SCUOLA MEDIA</v>
      </c>
      <c r="B11" s="281" t="str">
        <f>'t1'!B11</f>
        <v>016638</v>
      </c>
      <c r="C11" s="299"/>
      <c r="D11" s="300"/>
      <c r="E11" s="299"/>
      <c r="F11" s="300"/>
      <c r="G11" s="299"/>
      <c r="H11" s="300"/>
      <c r="I11" s="299"/>
      <c r="J11" s="301"/>
      <c r="K11" s="613">
        <f t="shared" si="0"/>
        <v>0</v>
      </c>
      <c r="L11" s="614">
        <f t="shared" si="1"/>
        <v>0</v>
      </c>
    </row>
    <row r="12" spans="1:12" ht="12" customHeight="1">
      <c r="A12" s="196" t="str">
        <f>'t1'!A12</f>
        <v>INS. SC. ELEMENTARE ED EQUIP.</v>
      </c>
      <c r="B12" s="281" t="str">
        <f>'t1'!B12</f>
        <v>014154</v>
      </c>
      <c r="C12" s="299"/>
      <c r="D12" s="300"/>
      <c r="E12" s="299"/>
      <c r="F12" s="300"/>
      <c r="G12" s="299"/>
      <c r="H12" s="300"/>
      <c r="I12" s="299"/>
      <c r="J12" s="301"/>
      <c r="K12" s="613">
        <f t="shared" si="0"/>
        <v>0</v>
      </c>
      <c r="L12" s="614">
        <f t="shared" si="1"/>
        <v>0</v>
      </c>
    </row>
    <row r="13" spans="1:12" ht="12" customHeight="1">
      <c r="A13" s="196" t="str">
        <f>'t1'!A13</f>
        <v>DOC. DIPL. SOST. SCUOLA ELEMENTARE</v>
      </c>
      <c r="B13" s="281" t="str">
        <f>'t1'!B13</f>
        <v>014634</v>
      </c>
      <c r="C13" s="299"/>
      <c r="D13" s="300"/>
      <c r="E13" s="299"/>
      <c r="F13" s="300"/>
      <c r="G13" s="299"/>
      <c r="H13" s="300"/>
      <c r="I13" s="299"/>
      <c r="J13" s="301"/>
      <c r="K13" s="613">
        <f t="shared" si="0"/>
        <v>0</v>
      </c>
      <c r="L13" s="614">
        <f t="shared" si="1"/>
        <v>0</v>
      </c>
    </row>
    <row r="14" spans="1:12" ht="12" customHeight="1">
      <c r="A14" s="196" t="str">
        <f>'t1'!A14</f>
        <v>INS. SCUOLA MATERNA</v>
      </c>
      <c r="B14" s="281" t="str">
        <f>'t1'!B14</f>
        <v>014155</v>
      </c>
      <c r="C14" s="299"/>
      <c r="D14" s="300"/>
      <c r="E14" s="299"/>
      <c r="F14" s="300"/>
      <c r="G14" s="299"/>
      <c r="H14" s="300"/>
      <c r="I14" s="299"/>
      <c r="J14" s="301"/>
      <c r="K14" s="613">
        <f t="shared" si="0"/>
        <v>0</v>
      </c>
      <c r="L14" s="614">
        <f t="shared" si="1"/>
        <v>0</v>
      </c>
    </row>
    <row r="15" spans="1:12" ht="12" customHeight="1">
      <c r="A15" s="196" t="str">
        <f>'t1'!A15</f>
        <v>DOC. DIPL. SOST. SCUOLA MATERNA</v>
      </c>
      <c r="B15" s="281" t="str">
        <f>'t1'!B15</f>
        <v>014714</v>
      </c>
      <c r="C15" s="299"/>
      <c r="D15" s="300"/>
      <c r="E15" s="299"/>
      <c r="F15" s="300"/>
      <c r="G15" s="299"/>
      <c r="H15" s="300"/>
      <c r="I15" s="299"/>
      <c r="J15" s="301"/>
      <c r="K15" s="613">
        <f t="shared" si="0"/>
        <v>0</v>
      </c>
      <c r="L15" s="614">
        <f t="shared" si="1"/>
        <v>0</v>
      </c>
    </row>
    <row r="16" spans="1:12" ht="12" customHeight="1">
      <c r="A16" s="196" t="str">
        <f>'t1'!A16</f>
        <v>INS. DIPL. ISTIT. II GRADO</v>
      </c>
      <c r="B16" s="281" t="str">
        <f>'t1'!B16</f>
        <v>014143</v>
      </c>
      <c r="C16" s="299"/>
      <c r="D16" s="300"/>
      <c r="E16" s="299"/>
      <c r="F16" s="300"/>
      <c r="G16" s="299"/>
      <c r="H16" s="300"/>
      <c r="I16" s="299"/>
      <c r="J16" s="301"/>
      <c r="K16" s="613">
        <f t="shared" si="0"/>
        <v>0</v>
      </c>
      <c r="L16" s="614">
        <f t="shared" si="1"/>
        <v>0</v>
      </c>
    </row>
    <row r="17" spans="1:12" ht="12" customHeight="1">
      <c r="A17" s="196" t="str">
        <f>'t1'!A17</f>
        <v>DOC. DIPL. SOST. IST. SEC. II GRADO</v>
      </c>
      <c r="B17" s="281" t="str">
        <f>'t1'!B17</f>
        <v>014656</v>
      </c>
      <c r="C17" s="302"/>
      <c r="D17" s="300"/>
      <c r="E17" s="299"/>
      <c r="F17" s="300"/>
      <c r="G17" s="299"/>
      <c r="H17" s="300"/>
      <c r="I17" s="299"/>
      <c r="J17" s="301"/>
      <c r="K17" s="613">
        <f t="shared" si="0"/>
        <v>0</v>
      </c>
      <c r="L17" s="614">
        <f t="shared" si="1"/>
        <v>0</v>
      </c>
    </row>
    <row r="18" spans="1:12" ht="12" customHeight="1">
      <c r="A18" s="196" t="str">
        <f>'t1'!A18</f>
        <v>PERSONALE EDUCATIVO</v>
      </c>
      <c r="B18" s="281" t="str">
        <f>'t1'!B18</f>
        <v>014646</v>
      </c>
      <c r="C18" s="302"/>
      <c r="D18" s="303"/>
      <c r="E18" s="299"/>
      <c r="F18" s="300"/>
      <c r="G18" s="302"/>
      <c r="H18" s="303"/>
      <c r="I18" s="304"/>
      <c r="J18" s="301"/>
      <c r="K18" s="613">
        <f t="shared" si="0"/>
        <v>0</v>
      </c>
      <c r="L18" s="614">
        <f t="shared" si="1"/>
        <v>0</v>
      </c>
    </row>
    <row r="19" spans="1:12" ht="12" customHeight="1">
      <c r="A19" s="196" t="str">
        <f>'t1'!A19</f>
        <v>DIR. SERV. GEN. ED AMM.</v>
      </c>
      <c r="B19" s="281" t="str">
        <f>'t1'!B19</f>
        <v>013159</v>
      </c>
      <c r="C19" s="302"/>
      <c r="D19" s="303"/>
      <c r="E19" s="299"/>
      <c r="F19" s="300"/>
      <c r="G19" s="302"/>
      <c r="H19" s="303"/>
      <c r="I19" s="304"/>
      <c r="J19" s="301"/>
      <c r="K19" s="613">
        <f t="shared" si="0"/>
        <v>0</v>
      </c>
      <c r="L19" s="614">
        <f t="shared" si="1"/>
        <v>0</v>
      </c>
    </row>
    <row r="20" spans="1:12" ht="12" customHeight="1">
      <c r="A20" s="196" t="str">
        <f>'t1'!A20</f>
        <v>COORDINATORE AMMINISTRATIVO</v>
      </c>
      <c r="B20" s="281" t="str">
        <f>'t1'!B20</f>
        <v>013498</v>
      </c>
      <c r="C20" s="302"/>
      <c r="D20" s="303"/>
      <c r="E20" s="299"/>
      <c r="F20" s="300"/>
      <c r="G20" s="302"/>
      <c r="H20" s="303"/>
      <c r="I20" s="304"/>
      <c r="J20" s="301"/>
      <c r="K20" s="613">
        <f t="shared" si="0"/>
        <v>0</v>
      </c>
      <c r="L20" s="614">
        <f t="shared" si="1"/>
        <v>0</v>
      </c>
    </row>
    <row r="21" spans="1:12" ht="12" customHeight="1">
      <c r="A21" s="196" t="str">
        <f>'t1'!A21</f>
        <v>COORDINATORE TECNICO</v>
      </c>
      <c r="B21" s="281" t="str">
        <f>'t1'!B21</f>
        <v>013499</v>
      </c>
      <c r="C21" s="302"/>
      <c r="D21" s="303"/>
      <c r="E21" s="299"/>
      <c r="F21" s="300"/>
      <c r="G21" s="302"/>
      <c r="H21" s="303"/>
      <c r="I21" s="304"/>
      <c r="J21" s="301"/>
      <c r="K21" s="613">
        <f t="shared" si="0"/>
        <v>0</v>
      </c>
      <c r="L21" s="614">
        <f t="shared" si="1"/>
        <v>0</v>
      </c>
    </row>
    <row r="22" spans="1:12" ht="12" customHeight="1">
      <c r="A22" s="196" t="str">
        <f>'t1'!A22</f>
        <v>ASSISTENTE AMMINISTRATIVO</v>
      </c>
      <c r="B22" s="281" t="str">
        <f>'t1'!B22</f>
        <v>012117</v>
      </c>
      <c r="C22" s="302"/>
      <c r="D22" s="303"/>
      <c r="E22" s="299"/>
      <c r="F22" s="300"/>
      <c r="G22" s="302"/>
      <c r="H22" s="303"/>
      <c r="I22" s="304"/>
      <c r="J22" s="301"/>
      <c r="K22" s="613">
        <f t="shared" si="0"/>
        <v>0</v>
      </c>
      <c r="L22" s="614">
        <f t="shared" si="1"/>
        <v>0</v>
      </c>
    </row>
    <row r="23" spans="1:12" ht="12" customHeight="1">
      <c r="A23" s="196" t="str">
        <f>'t1'!A23</f>
        <v>ASSISTENTE TECNICO</v>
      </c>
      <c r="B23" s="281" t="str">
        <f>'t1'!B23</f>
        <v>012119</v>
      </c>
      <c r="C23" s="302"/>
      <c r="D23" s="303"/>
      <c r="E23" s="299"/>
      <c r="F23" s="300"/>
      <c r="G23" s="302"/>
      <c r="H23" s="303"/>
      <c r="I23" s="304"/>
      <c r="J23" s="301"/>
      <c r="K23" s="613">
        <f t="shared" si="0"/>
        <v>0</v>
      </c>
      <c r="L23" s="614">
        <f t="shared" si="1"/>
        <v>0</v>
      </c>
    </row>
    <row r="24" spans="1:12" ht="12" customHeight="1">
      <c r="A24" s="196" t="str">
        <f>'t1'!A24</f>
        <v>CUOCO/INFERMIERE/GUARDAROBIERE</v>
      </c>
      <c r="B24" s="281" t="str">
        <f>'t1'!B24</f>
        <v>012125</v>
      </c>
      <c r="C24" s="302"/>
      <c r="D24" s="303"/>
      <c r="E24" s="299"/>
      <c r="F24" s="300"/>
      <c r="G24" s="302"/>
      <c r="H24" s="303"/>
      <c r="I24" s="304"/>
      <c r="J24" s="301"/>
      <c r="K24" s="613">
        <f t="shared" si="0"/>
        <v>0</v>
      </c>
      <c r="L24" s="614">
        <f t="shared" si="1"/>
        <v>0</v>
      </c>
    </row>
    <row r="25" spans="1:12" ht="12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302"/>
      <c r="D25" s="303"/>
      <c r="E25" s="299"/>
      <c r="F25" s="300"/>
      <c r="G25" s="302"/>
      <c r="H25" s="303"/>
      <c r="I25" s="304"/>
      <c r="J25" s="301"/>
      <c r="K25" s="613">
        <f t="shared" si="0"/>
        <v>0</v>
      </c>
      <c r="L25" s="614">
        <f t="shared" si="1"/>
        <v>0</v>
      </c>
    </row>
    <row r="26" spans="1:12" ht="12" customHeight="1">
      <c r="A26" s="196" t="str">
        <f>'t1'!A26</f>
        <v>COLLABORATORE SCOLASTICO</v>
      </c>
      <c r="B26" s="281" t="str">
        <f>'t1'!B26</f>
        <v>011121</v>
      </c>
      <c r="C26" s="302"/>
      <c r="D26" s="303"/>
      <c r="E26" s="299"/>
      <c r="F26" s="300"/>
      <c r="G26" s="302"/>
      <c r="H26" s="303"/>
      <c r="I26" s="304"/>
      <c r="J26" s="301"/>
      <c r="K26" s="613">
        <f t="shared" si="0"/>
        <v>0</v>
      </c>
      <c r="L26" s="614">
        <f t="shared" si="1"/>
        <v>0</v>
      </c>
    </row>
    <row r="27" spans="1:12" ht="12" customHeight="1">
      <c r="A27" s="196" t="str">
        <f>'t1'!A27</f>
        <v>DOC.RELIG. SCUOLA SECOND.</v>
      </c>
      <c r="B27" s="281" t="str">
        <f>'t1'!B27</f>
        <v>016139</v>
      </c>
      <c r="C27" s="302"/>
      <c r="D27" s="303"/>
      <c r="E27" s="299"/>
      <c r="F27" s="300"/>
      <c r="G27" s="302"/>
      <c r="H27" s="303"/>
      <c r="I27" s="304"/>
      <c r="J27" s="301"/>
      <c r="K27" s="613">
        <f t="shared" si="0"/>
        <v>0</v>
      </c>
      <c r="L27" s="614">
        <f t="shared" si="1"/>
        <v>0</v>
      </c>
    </row>
    <row r="28" spans="1:12" ht="12" customHeight="1">
      <c r="A28" s="196" t="str">
        <f>'t1'!A28</f>
        <v>DOC.RELIG. SCUOLA EL. MAT.</v>
      </c>
      <c r="B28" s="281" t="str">
        <f>'t1'!B28</f>
        <v>014138</v>
      </c>
      <c r="C28" s="302"/>
      <c r="D28" s="303"/>
      <c r="E28" s="299"/>
      <c r="F28" s="300"/>
      <c r="G28" s="302"/>
      <c r="H28" s="303"/>
      <c r="I28" s="304"/>
      <c r="J28" s="301"/>
      <c r="K28" s="613">
        <f t="shared" si="0"/>
        <v>0</v>
      </c>
      <c r="L28" s="614">
        <f t="shared" si="1"/>
        <v>0</v>
      </c>
    </row>
    <row r="29" spans="1:12" ht="12" customHeight="1">
      <c r="A29" s="196" t="str">
        <f>'t1'!A29</f>
        <v>DOC. LAUR. IST. SEC. II GRADO TEMPO DETERM. ANNUALE</v>
      </c>
      <c r="B29" s="281" t="str">
        <f>'t1'!B29</f>
        <v>016134</v>
      </c>
      <c r="C29" s="302"/>
      <c r="D29" s="303"/>
      <c r="E29" s="299"/>
      <c r="F29" s="300"/>
      <c r="G29" s="302"/>
      <c r="H29" s="303"/>
      <c r="I29" s="304"/>
      <c r="J29" s="301"/>
      <c r="K29" s="613">
        <f t="shared" si="0"/>
        <v>0</v>
      </c>
      <c r="L29" s="614">
        <f t="shared" si="1"/>
        <v>0</v>
      </c>
    </row>
    <row r="30" spans="1:12" ht="12" customHeight="1">
      <c r="A30" s="196" t="str">
        <f>'t1'!A30</f>
        <v>DOC. LAUR. SOST. IST.SEC. II GRADO T. DETER.ANNUALE</v>
      </c>
      <c r="B30" s="281" t="str">
        <f>'t1'!B30</f>
        <v>016631</v>
      </c>
      <c r="C30" s="302"/>
      <c r="D30" s="303"/>
      <c r="E30" s="299"/>
      <c r="F30" s="300"/>
      <c r="G30" s="302"/>
      <c r="H30" s="303"/>
      <c r="I30" s="304"/>
      <c r="J30" s="301"/>
      <c r="K30" s="613">
        <f t="shared" si="0"/>
        <v>0</v>
      </c>
      <c r="L30" s="614">
        <f t="shared" si="1"/>
        <v>0</v>
      </c>
    </row>
    <row r="31" spans="1:12" ht="12" customHeight="1">
      <c r="A31" s="196" t="str">
        <f>'t1'!A31</f>
        <v>DOC. SCUOLA MEDIA ED EQUIP. TEMPO DETERM. ANNUALE</v>
      </c>
      <c r="B31" s="281" t="str">
        <f>'t1'!B31</f>
        <v>016136</v>
      </c>
      <c r="C31" s="302"/>
      <c r="D31" s="303"/>
      <c r="E31" s="299"/>
      <c r="F31" s="300"/>
      <c r="G31" s="302"/>
      <c r="H31" s="303"/>
      <c r="I31" s="304"/>
      <c r="J31" s="301"/>
      <c r="K31" s="613">
        <f t="shared" si="0"/>
        <v>0</v>
      </c>
      <c r="L31" s="614">
        <f t="shared" si="1"/>
        <v>0</v>
      </c>
    </row>
    <row r="32" spans="1:12" ht="12" customHeight="1">
      <c r="A32" s="196" t="str">
        <f>'t1'!A32</f>
        <v>DOC. LAUR. SOST. SCUOLA MEDIA T.DETER. ANNUALE</v>
      </c>
      <c r="B32" s="281" t="str">
        <f>'t1'!B32</f>
        <v>016639</v>
      </c>
      <c r="C32" s="302"/>
      <c r="D32" s="303"/>
      <c r="E32" s="299"/>
      <c r="F32" s="300"/>
      <c r="G32" s="302"/>
      <c r="H32" s="303"/>
      <c r="I32" s="304"/>
      <c r="J32" s="301"/>
      <c r="K32" s="613">
        <f t="shared" si="0"/>
        <v>0</v>
      </c>
      <c r="L32" s="614">
        <f t="shared" si="1"/>
        <v>0</v>
      </c>
    </row>
    <row r="33" spans="1:12" ht="12" customHeight="1">
      <c r="A33" s="196" t="str">
        <f>'t1'!A33</f>
        <v>INS. SC. ELEMENTARE E EQUIP. TEMPO DETERM. ANNUALE</v>
      </c>
      <c r="B33" s="281" t="str">
        <f>'t1'!B33</f>
        <v>014152</v>
      </c>
      <c r="C33" s="302"/>
      <c r="D33" s="303"/>
      <c r="E33" s="299"/>
      <c r="F33" s="300"/>
      <c r="G33" s="302"/>
      <c r="H33" s="303"/>
      <c r="I33" s="304"/>
      <c r="J33" s="301"/>
      <c r="K33" s="613">
        <f t="shared" si="0"/>
        <v>0</v>
      </c>
      <c r="L33" s="614">
        <f t="shared" si="1"/>
        <v>0</v>
      </c>
    </row>
    <row r="34" spans="1:12" ht="12" customHeight="1">
      <c r="A34" s="196" t="str">
        <f>'t1'!A34</f>
        <v>DOC. DIPL. SOST. SCUOLA ELEM. T. DETER. ANNUALE</v>
      </c>
      <c r="B34" s="281" t="str">
        <f>'t1'!B34</f>
        <v>014635</v>
      </c>
      <c r="C34" s="302"/>
      <c r="D34" s="303"/>
      <c r="E34" s="299"/>
      <c r="F34" s="300"/>
      <c r="G34" s="302"/>
      <c r="H34" s="303"/>
      <c r="I34" s="304"/>
      <c r="J34" s="301"/>
      <c r="K34" s="613">
        <f t="shared" si="0"/>
        <v>0</v>
      </c>
      <c r="L34" s="614">
        <f t="shared" si="1"/>
        <v>0</v>
      </c>
    </row>
    <row r="35" spans="1:12" ht="12" customHeight="1">
      <c r="A35" s="196" t="str">
        <f>'t1'!A35</f>
        <v>INS. SCUOLA MATERNA TEMPO DETERM. ANNUALE</v>
      </c>
      <c r="B35" s="281" t="str">
        <f>'t1'!B35</f>
        <v>014156</v>
      </c>
      <c r="C35" s="302"/>
      <c r="D35" s="303"/>
      <c r="E35" s="302"/>
      <c r="F35" s="303"/>
      <c r="G35" s="302"/>
      <c r="H35" s="303"/>
      <c r="I35" s="304"/>
      <c r="J35" s="301"/>
      <c r="K35" s="613">
        <f t="shared" si="0"/>
        <v>0</v>
      </c>
      <c r="L35" s="614">
        <f t="shared" si="1"/>
        <v>0</v>
      </c>
    </row>
    <row r="36" spans="1:12" ht="12" customHeight="1">
      <c r="A36" s="196" t="str">
        <f>'t1'!A36</f>
        <v>DOC. DIPL.SOST. SC. MATERNA T. DET. ANNUALE</v>
      </c>
      <c r="B36" s="281" t="str">
        <f>'t1'!B36</f>
        <v>014643</v>
      </c>
      <c r="C36" s="302"/>
      <c r="D36" s="303"/>
      <c r="E36" s="302"/>
      <c r="F36" s="303"/>
      <c r="G36" s="302"/>
      <c r="H36" s="303"/>
      <c r="I36" s="304"/>
      <c r="J36" s="301"/>
      <c r="K36" s="613">
        <f t="shared" si="0"/>
        <v>0</v>
      </c>
      <c r="L36" s="614">
        <f t="shared" si="1"/>
        <v>0</v>
      </c>
    </row>
    <row r="37" spans="1:12" ht="12" customHeight="1">
      <c r="A37" s="196" t="str">
        <f>'t1'!A37</f>
        <v>INS. DIPL. ISTIT. II GRADO TEMPO DETERM. ANNUALE</v>
      </c>
      <c r="B37" s="281" t="str">
        <f>'t1'!B37</f>
        <v>014144</v>
      </c>
      <c r="C37" s="302"/>
      <c r="D37" s="303"/>
      <c r="E37" s="302"/>
      <c r="F37" s="303"/>
      <c r="G37" s="302"/>
      <c r="H37" s="303"/>
      <c r="I37" s="304"/>
      <c r="J37" s="301"/>
      <c r="K37" s="613">
        <f t="shared" si="0"/>
        <v>0</v>
      </c>
      <c r="L37" s="614">
        <f t="shared" si="1"/>
        <v>0</v>
      </c>
    </row>
    <row r="38" spans="1:12" ht="12" customHeight="1">
      <c r="A38" s="196" t="str">
        <f>'t1'!A38</f>
        <v>DOC. DIPL. SOST.IST. SEC. II GRADO T. DET. ANNUALE</v>
      </c>
      <c r="B38" s="281" t="str">
        <f>'t1'!B38</f>
        <v>014657</v>
      </c>
      <c r="C38" s="302"/>
      <c r="D38" s="303"/>
      <c r="E38" s="302"/>
      <c r="F38" s="303"/>
      <c r="G38" s="302"/>
      <c r="H38" s="303"/>
      <c r="I38" s="304"/>
      <c r="J38" s="301"/>
      <c r="K38" s="613">
        <f t="shared" si="0"/>
        <v>0</v>
      </c>
      <c r="L38" s="614">
        <f t="shared" si="1"/>
        <v>0</v>
      </c>
    </row>
    <row r="39" spans="1:12" ht="12" customHeight="1">
      <c r="A39" s="196" t="str">
        <f>'t1'!A39</f>
        <v>PERS. EDUCAT. T. DET. ANNUALE</v>
      </c>
      <c r="B39" s="281" t="str">
        <f>'t1'!B39</f>
        <v>014647</v>
      </c>
      <c r="C39" s="302"/>
      <c r="D39" s="303"/>
      <c r="E39" s="302"/>
      <c r="F39" s="303"/>
      <c r="G39" s="302"/>
      <c r="H39" s="303"/>
      <c r="I39" s="304"/>
      <c r="J39" s="301"/>
      <c r="K39" s="613">
        <f t="shared" si="0"/>
        <v>0</v>
      </c>
      <c r="L39" s="614">
        <f t="shared" si="1"/>
        <v>0</v>
      </c>
    </row>
    <row r="40" spans="1:12" ht="12" customHeight="1">
      <c r="A40" s="196" t="str">
        <f>'t1'!A40</f>
        <v>DOC.RELIG. SCUOLA SECOND. T. D. CON CONTR. ANNUALE</v>
      </c>
      <c r="B40" s="281" t="str">
        <f>'t1'!B40</f>
        <v>016802</v>
      </c>
      <c r="C40" s="302"/>
      <c r="D40" s="303"/>
      <c r="E40" s="302"/>
      <c r="F40" s="303"/>
      <c r="G40" s="302"/>
      <c r="H40" s="303"/>
      <c r="I40" s="304"/>
      <c r="J40" s="301"/>
      <c r="K40" s="613">
        <f t="shared" si="0"/>
        <v>0</v>
      </c>
      <c r="L40" s="614">
        <f t="shared" si="1"/>
        <v>0</v>
      </c>
    </row>
    <row r="41" spans="1:12" ht="12" customHeight="1">
      <c r="A41" s="196" t="str">
        <f>'t1'!A41</f>
        <v>DOC.RELIG. SCUOLA EL. MAT. T.D. CON CONTR. ANNUA ANNUALE</v>
      </c>
      <c r="B41" s="281" t="str">
        <f>'t1'!B41</f>
        <v>014803</v>
      </c>
      <c r="C41" s="302"/>
      <c r="D41" s="303"/>
      <c r="E41" s="302"/>
      <c r="F41" s="303"/>
      <c r="G41" s="302"/>
      <c r="H41" s="303"/>
      <c r="I41" s="304"/>
      <c r="J41" s="301"/>
      <c r="K41" s="613">
        <f t="shared" si="0"/>
        <v>0</v>
      </c>
      <c r="L41" s="614">
        <f t="shared" si="1"/>
        <v>0</v>
      </c>
    </row>
    <row r="42" spans="1:12" ht="12" customHeight="1">
      <c r="A42" s="196" t="str">
        <f>'t1'!A42</f>
        <v>DIR. SERV. GEN. ED AMM.TEMPO DETER.</v>
      </c>
      <c r="B42" s="281" t="str">
        <f>'t1'!B42</f>
        <v>013160</v>
      </c>
      <c r="C42" s="302"/>
      <c r="D42" s="303"/>
      <c r="E42" s="302"/>
      <c r="F42" s="303"/>
      <c r="G42" s="302"/>
      <c r="H42" s="303"/>
      <c r="I42" s="304"/>
      <c r="J42" s="301"/>
      <c r="K42" s="613">
        <f t="shared" si="0"/>
        <v>0</v>
      </c>
      <c r="L42" s="614">
        <f t="shared" si="1"/>
        <v>0</v>
      </c>
    </row>
    <row r="43" spans="1:12" ht="12" customHeight="1">
      <c r="A43" s="196" t="str">
        <f>'t1'!A43</f>
        <v>COORDINATORE AMMINISTRATIVO TEMPO DET. ANNUALE</v>
      </c>
      <c r="B43" s="281" t="str">
        <f>'t1'!B43</f>
        <v>013650</v>
      </c>
      <c r="C43" s="302"/>
      <c r="D43" s="303"/>
      <c r="E43" s="302"/>
      <c r="F43" s="303"/>
      <c r="G43" s="302"/>
      <c r="H43" s="303"/>
      <c r="I43" s="304"/>
      <c r="J43" s="301"/>
      <c r="K43" s="613">
        <f t="shared" si="0"/>
        <v>0</v>
      </c>
      <c r="L43" s="614">
        <f t="shared" si="1"/>
        <v>0</v>
      </c>
    </row>
    <row r="44" spans="1:12" ht="12" customHeight="1">
      <c r="A44" s="196" t="str">
        <f>'t1'!A44</f>
        <v>COORDINATORE TECNICO TEMPO DET. ANNUALE</v>
      </c>
      <c r="B44" s="281" t="str">
        <f>'t1'!B44</f>
        <v>013653</v>
      </c>
      <c r="C44" s="302"/>
      <c r="D44" s="303"/>
      <c r="E44" s="302"/>
      <c r="F44" s="303"/>
      <c r="G44" s="302"/>
      <c r="H44" s="303"/>
      <c r="I44" s="304"/>
      <c r="J44" s="301"/>
      <c r="K44" s="613">
        <f t="shared" si="0"/>
        <v>0</v>
      </c>
      <c r="L44" s="614">
        <f t="shared" si="1"/>
        <v>0</v>
      </c>
    </row>
    <row r="45" spans="1:12" ht="12" customHeight="1">
      <c r="A45" s="196" t="str">
        <f>'t1'!A45</f>
        <v>ASSISTENTE AMM.VO TEMPO DET. ANNUALE</v>
      </c>
      <c r="B45" s="281" t="str">
        <f>'t1'!B45</f>
        <v>012118</v>
      </c>
      <c r="C45" s="302"/>
      <c r="D45" s="303"/>
      <c r="E45" s="302"/>
      <c r="F45" s="303"/>
      <c r="G45" s="302"/>
      <c r="H45" s="303"/>
      <c r="I45" s="304"/>
      <c r="J45" s="301"/>
      <c r="K45" s="613">
        <f t="shared" si="0"/>
        <v>0</v>
      </c>
      <c r="L45" s="614">
        <f t="shared" si="1"/>
        <v>0</v>
      </c>
    </row>
    <row r="46" spans="1:12" ht="12" customHeight="1">
      <c r="A46" s="196" t="str">
        <f>'t1'!A46</f>
        <v>ASSISTENTE TECN. TEMPO DET. ANNUALE</v>
      </c>
      <c r="B46" s="281" t="str">
        <f>'t1'!B46</f>
        <v>012120</v>
      </c>
      <c r="C46" s="302"/>
      <c r="D46" s="303"/>
      <c r="E46" s="302"/>
      <c r="F46" s="303"/>
      <c r="G46" s="302"/>
      <c r="H46" s="303"/>
      <c r="I46" s="304"/>
      <c r="J46" s="301"/>
      <c r="K46" s="613">
        <f t="shared" si="0"/>
        <v>0</v>
      </c>
      <c r="L46" s="614">
        <f t="shared" si="1"/>
        <v>0</v>
      </c>
    </row>
    <row r="47" spans="1:12" ht="12" customHeight="1">
      <c r="A47" s="196" t="str">
        <f>'t1'!A47</f>
        <v>CUOCO/INFERMIERE/GUARDAROBIERE TEMPO DETERM.ANNUALE</v>
      </c>
      <c r="B47" s="281" t="str">
        <f>'t1'!B47</f>
        <v>012126</v>
      </c>
      <c r="C47" s="302"/>
      <c r="D47" s="303"/>
      <c r="E47" s="302"/>
      <c r="F47" s="303"/>
      <c r="G47" s="302"/>
      <c r="H47" s="303"/>
      <c r="I47" s="304"/>
      <c r="J47" s="301"/>
      <c r="K47" s="613">
        <f t="shared" si="0"/>
        <v>0</v>
      </c>
      <c r="L47" s="614">
        <f t="shared" si="1"/>
        <v>0</v>
      </c>
    </row>
    <row r="48" spans="1:12" ht="12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302"/>
      <c r="D48" s="303"/>
      <c r="E48" s="302"/>
      <c r="F48" s="303"/>
      <c r="G48" s="302"/>
      <c r="H48" s="303"/>
      <c r="I48" s="304"/>
      <c r="J48" s="301"/>
      <c r="K48" s="613">
        <f t="shared" si="0"/>
        <v>0</v>
      </c>
      <c r="L48" s="614">
        <f t="shared" si="1"/>
        <v>0</v>
      </c>
    </row>
    <row r="49" spans="1:12" ht="12" customHeight="1">
      <c r="A49" s="196" t="str">
        <f>'t1'!A49</f>
        <v>COLLABORATORE SCOLASTICO TEMPO DET.ANNUALE</v>
      </c>
      <c r="B49" s="281" t="str">
        <f>'t1'!B49</f>
        <v>011124</v>
      </c>
      <c r="C49" s="302"/>
      <c r="D49" s="303"/>
      <c r="E49" s="302"/>
      <c r="F49" s="303"/>
      <c r="G49" s="302"/>
      <c r="H49" s="303"/>
      <c r="I49" s="304"/>
      <c r="J49" s="301"/>
      <c r="K49" s="613">
        <f t="shared" si="0"/>
        <v>0</v>
      </c>
      <c r="L49" s="614">
        <f t="shared" si="1"/>
        <v>0</v>
      </c>
    </row>
    <row r="50" spans="1:12" ht="12" customHeight="1">
      <c r="A50" s="196" t="str">
        <f>'t1'!A50</f>
        <v>DOC. LAUR. IST. SEC. II GRADO T. DETERM. NON ANNUALE</v>
      </c>
      <c r="B50" s="281" t="str">
        <f>'t1'!B50</f>
        <v>016133</v>
      </c>
      <c r="C50" s="302"/>
      <c r="D50" s="303"/>
      <c r="E50" s="302"/>
      <c r="F50" s="303"/>
      <c r="G50" s="302"/>
      <c r="H50" s="303"/>
      <c r="I50" s="304"/>
      <c r="J50" s="301"/>
      <c r="K50" s="613">
        <f t="shared" si="0"/>
        <v>0</v>
      </c>
      <c r="L50" s="614">
        <f t="shared" si="1"/>
        <v>0</v>
      </c>
    </row>
    <row r="51" spans="1:12" ht="12" customHeight="1">
      <c r="A51" s="196" t="str">
        <f>'t1'!A51</f>
        <v>DOC. LAUR. SOST. IST. SEC. II GRADO T. DETER. NON ANNUALE</v>
      </c>
      <c r="B51" s="281" t="str">
        <f>'t1'!B51</f>
        <v>016632</v>
      </c>
      <c r="C51" s="302"/>
      <c r="D51" s="303"/>
      <c r="E51" s="302"/>
      <c r="F51" s="303"/>
      <c r="G51" s="302"/>
      <c r="H51" s="303"/>
      <c r="I51" s="304"/>
      <c r="J51" s="301"/>
      <c r="K51" s="613">
        <f t="shared" si="0"/>
        <v>0</v>
      </c>
      <c r="L51" s="614">
        <f t="shared" si="1"/>
        <v>0</v>
      </c>
    </row>
    <row r="52" spans="1:12" ht="12" customHeight="1">
      <c r="A52" s="196" t="str">
        <f>'t1'!A52</f>
        <v>DOC. SCUOLA MEDIA ED EQUIP. TEMPO DETERM. NON ANNUALE</v>
      </c>
      <c r="B52" s="281" t="str">
        <f>'t1'!B52</f>
        <v>016137</v>
      </c>
      <c r="C52" s="302"/>
      <c r="D52" s="303"/>
      <c r="E52" s="302"/>
      <c r="F52" s="303"/>
      <c r="G52" s="302"/>
      <c r="H52" s="303"/>
      <c r="I52" s="304"/>
      <c r="J52" s="301"/>
      <c r="K52" s="613">
        <f t="shared" si="0"/>
        <v>0</v>
      </c>
      <c r="L52" s="614">
        <f t="shared" si="1"/>
        <v>0</v>
      </c>
    </row>
    <row r="53" spans="1:12" ht="12" customHeight="1">
      <c r="A53" s="196" t="str">
        <f>'t1'!A53</f>
        <v>DOC. LAUR. SOST. SCUOLA MEDIA T.DETER. NON ANNUALE</v>
      </c>
      <c r="B53" s="281" t="str">
        <f>'t1'!B53</f>
        <v>016640</v>
      </c>
      <c r="C53" s="302"/>
      <c r="D53" s="303"/>
      <c r="E53" s="302"/>
      <c r="F53" s="303"/>
      <c r="G53" s="302"/>
      <c r="H53" s="303"/>
      <c r="I53" s="304"/>
      <c r="J53" s="301"/>
      <c r="K53" s="613">
        <f t="shared" si="0"/>
        <v>0</v>
      </c>
      <c r="L53" s="614">
        <f t="shared" si="1"/>
        <v>0</v>
      </c>
    </row>
    <row r="54" spans="1:12" ht="12" customHeight="1">
      <c r="A54" s="196" t="str">
        <f>'t1'!A54</f>
        <v>INS. SC. ELEMENTARE E EQUIP. TEMPO DETERM. NON ANNUALE</v>
      </c>
      <c r="B54" s="281" t="str">
        <f>'t1'!B54</f>
        <v>014153</v>
      </c>
      <c r="C54" s="302"/>
      <c r="D54" s="303"/>
      <c r="E54" s="302"/>
      <c r="F54" s="303"/>
      <c r="G54" s="302"/>
      <c r="H54" s="303"/>
      <c r="I54" s="304"/>
      <c r="J54" s="301"/>
      <c r="K54" s="613">
        <f t="shared" si="0"/>
        <v>0</v>
      </c>
      <c r="L54" s="614">
        <f t="shared" si="1"/>
        <v>0</v>
      </c>
    </row>
    <row r="55" spans="1:12" ht="12" customHeight="1">
      <c r="A55" s="196" t="str">
        <f>'t1'!A55</f>
        <v>DOC. DIPL. SOST SCUOLA ELEM. T. DETER. NON ANNUALE</v>
      </c>
      <c r="B55" s="281" t="str">
        <f>'t1'!B55</f>
        <v>014636</v>
      </c>
      <c r="C55" s="302"/>
      <c r="D55" s="303"/>
      <c r="E55" s="302"/>
      <c r="F55" s="303"/>
      <c r="G55" s="302"/>
      <c r="H55" s="303"/>
      <c r="I55" s="304"/>
      <c r="J55" s="301"/>
      <c r="K55" s="613">
        <f t="shared" si="0"/>
        <v>0</v>
      </c>
      <c r="L55" s="614">
        <f t="shared" si="1"/>
        <v>0</v>
      </c>
    </row>
    <row r="56" spans="1:12" ht="12" customHeight="1">
      <c r="A56" s="196" t="str">
        <f>'t1'!A56</f>
        <v>INS. SCUOLA MATERNA TEMPO DETERM. NON ANNUALE</v>
      </c>
      <c r="B56" s="281" t="str">
        <f>'t1'!B56</f>
        <v>014157</v>
      </c>
      <c r="C56" s="302"/>
      <c r="D56" s="303"/>
      <c r="E56" s="302"/>
      <c r="F56" s="303"/>
      <c r="G56" s="302"/>
      <c r="H56" s="303"/>
      <c r="I56" s="304"/>
      <c r="J56" s="301"/>
      <c r="K56" s="613">
        <f t="shared" si="0"/>
        <v>0</v>
      </c>
      <c r="L56" s="614">
        <f t="shared" si="1"/>
        <v>0</v>
      </c>
    </row>
    <row r="57" spans="1:12" ht="12" customHeight="1">
      <c r="A57" s="196" t="str">
        <f>'t1'!A57</f>
        <v>DOC.DIPL.SOST.SC. MATERNA T.DET. NON ANNUALE</v>
      </c>
      <c r="B57" s="281" t="str">
        <f>'t1'!B57</f>
        <v>014644</v>
      </c>
      <c r="C57" s="302"/>
      <c r="D57" s="303"/>
      <c r="E57" s="302"/>
      <c r="F57" s="303"/>
      <c r="G57" s="302"/>
      <c r="H57" s="303"/>
      <c r="I57" s="304"/>
      <c r="J57" s="301"/>
      <c r="K57" s="613">
        <f t="shared" si="0"/>
        <v>0</v>
      </c>
      <c r="L57" s="614">
        <f t="shared" si="1"/>
        <v>0</v>
      </c>
    </row>
    <row r="58" spans="1:12" ht="12" customHeight="1">
      <c r="A58" s="196" t="str">
        <f>'t1'!A58</f>
        <v>INS. DIPL. ISTIT. II GRADO TEMPO DETERM. NON ANNUALE</v>
      </c>
      <c r="B58" s="281" t="str">
        <f>'t1'!B58</f>
        <v>014145</v>
      </c>
      <c r="C58" s="302"/>
      <c r="D58" s="303"/>
      <c r="E58" s="302"/>
      <c r="F58" s="303"/>
      <c r="G58" s="302"/>
      <c r="H58" s="303"/>
      <c r="I58" s="304"/>
      <c r="J58" s="301"/>
      <c r="K58" s="613">
        <f t="shared" si="0"/>
        <v>0</v>
      </c>
      <c r="L58" s="614">
        <f t="shared" si="1"/>
        <v>0</v>
      </c>
    </row>
    <row r="59" spans="1:12" ht="12" customHeight="1">
      <c r="A59" s="196" t="str">
        <f>'t1'!A59</f>
        <v>DOC. DIPL. SOST.IST. SEC. II GRADO T. DET. NON ANNUALE</v>
      </c>
      <c r="B59" s="281" t="str">
        <f>'t1'!B59</f>
        <v>014658</v>
      </c>
      <c r="C59" s="302"/>
      <c r="D59" s="303"/>
      <c r="E59" s="302"/>
      <c r="F59" s="303"/>
      <c r="G59" s="302"/>
      <c r="H59" s="303"/>
      <c r="I59" s="304"/>
      <c r="J59" s="301"/>
      <c r="K59" s="613">
        <f t="shared" si="0"/>
        <v>0</v>
      </c>
      <c r="L59" s="614">
        <f t="shared" si="1"/>
        <v>0</v>
      </c>
    </row>
    <row r="60" spans="1:12" ht="12" customHeight="1">
      <c r="A60" s="196" t="str">
        <f>'t1'!A60</f>
        <v>PERS. EDUCAT. T. DET. NON ANNUALE</v>
      </c>
      <c r="B60" s="281" t="str">
        <f>'t1'!B60</f>
        <v>014648</v>
      </c>
      <c r="C60" s="302"/>
      <c r="D60" s="303"/>
      <c r="E60" s="302"/>
      <c r="F60" s="303"/>
      <c r="G60" s="302"/>
      <c r="H60" s="303"/>
      <c r="I60" s="304"/>
      <c r="J60" s="301"/>
      <c r="K60" s="613">
        <f t="shared" si="0"/>
        <v>0</v>
      </c>
      <c r="L60" s="614">
        <f t="shared" si="1"/>
        <v>0</v>
      </c>
    </row>
    <row r="61" spans="1:12" ht="12" customHeight="1">
      <c r="A61" s="196" t="str">
        <f>'t1'!A61</f>
        <v>DOC.RELIG. SCUOLA SECOND. T. D.CON CONTR. TERMINE ATT. DID.</v>
      </c>
      <c r="B61" s="281" t="str">
        <f>'t1'!B61</f>
        <v>016804</v>
      </c>
      <c r="C61" s="302"/>
      <c r="D61" s="303"/>
      <c r="E61" s="302"/>
      <c r="F61" s="303"/>
      <c r="G61" s="302"/>
      <c r="H61" s="303"/>
      <c r="I61" s="304"/>
      <c r="J61" s="301"/>
      <c r="K61" s="613">
        <f t="shared" si="0"/>
        <v>0</v>
      </c>
      <c r="L61" s="614">
        <f t="shared" si="1"/>
        <v>0</v>
      </c>
    </row>
    <row r="62" spans="1:12" ht="12" customHeight="1">
      <c r="A62" s="196" t="str">
        <f>'t1'!A62</f>
        <v>DOC.RELIG. SCUOLA EL. MAT. T. D. CONTR. TERMINE ATT. DID. </v>
      </c>
      <c r="B62" s="281" t="str">
        <f>'t1'!B62</f>
        <v>014805</v>
      </c>
      <c r="C62" s="302"/>
      <c r="D62" s="303"/>
      <c r="E62" s="302"/>
      <c r="F62" s="303"/>
      <c r="G62" s="302"/>
      <c r="H62" s="303"/>
      <c r="I62" s="304"/>
      <c r="J62" s="301"/>
      <c r="K62" s="613">
        <f t="shared" si="0"/>
        <v>0</v>
      </c>
      <c r="L62" s="614">
        <f t="shared" si="1"/>
        <v>0</v>
      </c>
    </row>
    <row r="63" spans="1:12" ht="12" customHeight="1">
      <c r="A63" s="196" t="str">
        <f>'t1'!A63</f>
        <v>DIR. SERV, GEN. ED AMM. TEMPO DETER. NON ANNUALE</v>
      </c>
      <c r="B63" s="281" t="str">
        <f>'t1'!B63</f>
        <v>013710</v>
      </c>
      <c r="C63" s="302"/>
      <c r="D63" s="303"/>
      <c r="E63" s="302"/>
      <c r="F63" s="303"/>
      <c r="G63" s="302"/>
      <c r="H63" s="303"/>
      <c r="I63" s="304"/>
      <c r="J63" s="301"/>
      <c r="K63" s="613">
        <f t="shared" si="0"/>
        <v>0</v>
      </c>
      <c r="L63" s="614">
        <f t="shared" si="1"/>
        <v>0</v>
      </c>
    </row>
    <row r="64" spans="1:12" ht="12" customHeight="1">
      <c r="A64" s="196" t="str">
        <f>'t1'!A64</f>
        <v>COORDINATORE AMMINISTRATIVO TEMPO DET. NON ANNUALE</v>
      </c>
      <c r="B64" s="281" t="str">
        <f>'t1'!B64</f>
        <v>013651</v>
      </c>
      <c r="C64" s="302"/>
      <c r="D64" s="303"/>
      <c r="E64" s="302"/>
      <c r="F64" s="303"/>
      <c r="G64" s="302"/>
      <c r="H64" s="303"/>
      <c r="I64" s="304"/>
      <c r="J64" s="301"/>
      <c r="K64" s="613">
        <f t="shared" si="0"/>
        <v>0</v>
      </c>
      <c r="L64" s="614">
        <f t="shared" si="1"/>
        <v>0</v>
      </c>
    </row>
    <row r="65" spans="1:12" ht="12" customHeight="1">
      <c r="A65" s="196" t="str">
        <f>'t1'!A65</f>
        <v>COORDINATORE TECNICO TEMPO DET. NON ANNUALE</v>
      </c>
      <c r="B65" s="281" t="str">
        <f>'t1'!B65</f>
        <v>013654</v>
      </c>
      <c r="C65" s="302"/>
      <c r="D65" s="303"/>
      <c r="E65" s="302"/>
      <c r="F65" s="303"/>
      <c r="G65" s="302"/>
      <c r="H65" s="303"/>
      <c r="I65" s="304"/>
      <c r="J65" s="301"/>
      <c r="K65" s="613">
        <f t="shared" si="0"/>
        <v>0</v>
      </c>
      <c r="L65" s="614">
        <f t="shared" si="1"/>
        <v>0</v>
      </c>
    </row>
    <row r="66" spans="1:12" ht="12" customHeight="1">
      <c r="A66" s="196" t="str">
        <f>'t1'!A66</f>
        <v>ASSIST.AMM.VO TEMPO DET. NON ANNUALE</v>
      </c>
      <c r="B66" s="281" t="str">
        <f>'t1'!B66</f>
        <v>012613</v>
      </c>
      <c r="C66" s="302"/>
      <c r="D66" s="303"/>
      <c r="E66" s="302"/>
      <c r="F66" s="303"/>
      <c r="G66" s="302"/>
      <c r="H66" s="303"/>
      <c r="I66" s="304"/>
      <c r="J66" s="301"/>
      <c r="K66" s="613">
        <f t="shared" si="0"/>
        <v>0</v>
      </c>
      <c r="L66" s="614">
        <f t="shared" si="1"/>
        <v>0</v>
      </c>
    </row>
    <row r="67" spans="1:12" ht="12" customHeight="1">
      <c r="A67" s="196" t="str">
        <f>'t1'!A67</f>
        <v>ASSIST.TECN. T. DETERM. NON ANNUALE</v>
      </c>
      <c r="B67" s="281" t="str">
        <f>'t1'!B67</f>
        <v>012615</v>
      </c>
      <c r="C67" s="302"/>
      <c r="D67" s="303"/>
      <c r="E67" s="302"/>
      <c r="F67" s="303"/>
      <c r="G67" s="302"/>
      <c r="H67" s="303"/>
      <c r="I67" s="304"/>
      <c r="J67" s="301"/>
      <c r="K67" s="613">
        <f t="shared" si="0"/>
        <v>0</v>
      </c>
      <c r="L67" s="614">
        <f t="shared" si="1"/>
        <v>0</v>
      </c>
    </row>
    <row r="68" spans="1:12" ht="12" customHeight="1">
      <c r="A68" s="196" t="str">
        <f>'t1'!A68</f>
        <v>CUOCO/INFERMIERE/GUARDAROBIERE T.DETER.NON ANNUALE</v>
      </c>
      <c r="B68" s="281" t="str">
        <f>'t1'!B68</f>
        <v>012621</v>
      </c>
      <c r="C68" s="302"/>
      <c r="D68" s="303"/>
      <c r="E68" s="302"/>
      <c r="F68" s="303"/>
      <c r="G68" s="302"/>
      <c r="H68" s="303"/>
      <c r="I68" s="304"/>
      <c r="J68" s="301"/>
      <c r="K68" s="613">
        <f t="shared" si="0"/>
        <v>0</v>
      </c>
      <c r="L68" s="614">
        <f t="shared" si="1"/>
        <v>0</v>
      </c>
    </row>
    <row r="69" spans="1:12" ht="12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302"/>
      <c r="D69" s="303"/>
      <c r="E69" s="302"/>
      <c r="F69" s="303"/>
      <c r="G69" s="302"/>
      <c r="H69" s="303"/>
      <c r="I69" s="304"/>
      <c r="J69" s="301"/>
      <c r="K69" s="613">
        <f t="shared" si="0"/>
        <v>0</v>
      </c>
      <c r="L69" s="614">
        <f t="shared" si="1"/>
        <v>0</v>
      </c>
    </row>
    <row r="70" spans="1:12" ht="12" customHeight="1" thickBot="1">
      <c r="A70" s="196" t="str">
        <f>'t1'!A70</f>
        <v>COLLAB. SCOLAST. T. DETER. NON ANNUALE</v>
      </c>
      <c r="B70" s="281" t="str">
        <f>'t1'!B70</f>
        <v>011617</v>
      </c>
      <c r="C70" s="302"/>
      <c r="D70" s="303"/>
      <c r="E70" s="302"/>
      <c r="F70" s="303"/>
      <c r="G70" s="302"/>
      <c r="H70" s="303"/>
      <c r="I70" s="304"/>
      <c r="J70" s="301"/>
      <c r="K70" s="613">
        <f t="shared" si="0"/>
        <v>0</v>
      </c>
      <c r="L70" s="614">
        <f t="shared" si="1"/>
        <v>0</v>
      </c>
    </row>
    <row r="71" spans="1:12" ht="12.75" customHeight="1" thickBot="1" thickTop="1">
      <c r="A71" s="104" t="s">
        <v>5</v>
      </c>
      <c r="B71" s="105"/>
      <c r="C71" s="615">
        <f aca="true" t="shared" si="2" ref="C71:L71">SUM(C6:C70)</f>
        <v>0</v>
      </c>
      <c r="D71" s="617">
        <f t="shared" si="2"/>
        <v>0</v>
      </c>
      <c r="E71" s="615">
        <f t="shared" si="2"/>
        <v>0</v>
      </c>
      <c r="F71" s="617">
        <f t="shared" si="2"/>
        <v>0</v>
      </c>
      <c r="G71" s="615">
        <f t="shared" si="2"/>
        <v>0</v>
      </c>
      <c r="H71" s="617">
        <f t="shared" si="2"/>
        <v>0</v>
      </c>
      <c r="I71" s="615">
        <f t="shared" si="2"/>
        <v>0</v>
      </c>
      <c r="J71" s="617">
        <f t="shared" si="2"/>
        <v>0</v>
      </c>
      <c r="K71" s="615">
        <f t="shared" si="2"/>
        <v>0</v>
      </c>
      <c r="L71" s="616">
        <f t="shared" si="2"/>
        <v>0</v>
      </c>
    </row>
    <row r="73" spans="1:10" ht="9.75" customHeight="1">
      <c r="A73" s="29" t="s">
        <v>129</v>
      </c>
      <c r="B73" s="7"/>
      <c r="C73" s="5"/>
      <c r="D73" s="5"/>
      <c r="E73" s="5"/>
      <c r="F73" s="5"/>
      <c r="G73" s="5"/>
      <c r="H73" s="5"/>
      <c r="I73" s="5"/>
      <c r="J73" s="5"/>
    </row>
    <row r="74" ht="11.25">
      <c r="A74" s="87" t="s">
        <v>100</v>
      </c>
    </row>
  </sheetData>
  <sheetProtection password="EA98" sheet="1" scenarios="1" formatColumns="0" selectLockedCells="1" autoFilter="0"/>
  <mergeCells count="2">
    <mergeCell ref="H2:L2"/>
    <mergeCell ref="A1:J1"/>
  </mergeCells>
  <printOptions horizontalCentered="1" verticalCentered="1"/>
  <pageMargins left="0" right="0" top="0.41" bottom="0.7480314960629921" header="0.57" footer="0.5511811023622047"/>
  <pageSetup fitToHeight="2" fitToWidth="1"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V72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60.33203125" style="66" customWidth="1"/>
    <col min="2" max="2" width="10.5" style="68" customWidth="1"/>
    <col min="3" max="20" width="8.33203125" style="66" customWidth="1"/>
    <col min="21" max="21" width="10" style="66" customWidth="1"/>
    <col min="22" max="16384" width="10.66015625" style="66" customWidth="1"/>
  </cols>
  <sheetData>
    <row r="1" spans="1:22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V1" s="413"/>
    </row>
    <row r="2" spans="1:22" ht="30" customHeight="1" thickBot="1">
      <c r="A2" s="67"/>
      <c r="P2" s="759"/>
      <c r="Q2" s="759"/>
      <c r="R2" s="759"/>
      <c r="S2" s="759"/>
      <c r="T2" s="759"/>
      <c r="U2" s="759"/>
      <c r="V2" s="759"/>
    </row>
    <row r="3" spans="1:22" ht="16.5" customHeight="1" thickBot="1">
      <c r="A3" s="69"/>
      <c r="B3" s="70"/>
      <c r="C3" s="71" t="s">
        <v>215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3"/>
      <c r="U3" s="72"/>
      <c r="V3" s="73"/>
    </row>
    <row r="4" spans="1:22" ht="16.5" customHeight="1" thickTop="1">
      <c r="A4" s="369" t="s">
        <v>96</v>
      </c>
      <c r="B4" s="74" t="s">
        <v>1</v>
      </c>
      <c r="C4" s="763" t="s">
        <v>24</v>
      </c>
      <c r="D4" s="764"/>
      <c r="E4" s="763" t="s">
        <v>25</v>
      </c>
      <c r="F4" s="764"/>
      <c r="G4" s="763" t="s">
        <v>26</v>
      </c>
      <c r="H4" s="764"/>
      <c r="I4" s="763" t="s">
        <v>27</v>
      </c>
      <c r="J4" s="764"/>
      <c r="K4" s="763" t="s">
        <v>28</v>
      </c>
      <c r="L4" s="764"/>
      <c r="M4" s="763" t="s">
        <v>29</v>
      </c>
      <c r="N4" s="764"/>
      <c r="O4" s="763" t="s">
        <v>30</v>
      </c>
      <c r="P4" s="764"/>
      <c r="Q4" s="763" t="s">
        <v>31</v>
      </c>
      <c r="R4" s="764"/>
      <c r="S4" s="763" t="s">
        <v>124</v>
      </c>
      <c r="T4" s="764"/>
      <c r="U4" s="75" t="s">
        <v>5</v>
      </c>
      <c r="V4" s="171"/>
    </row>
    <row r="5" spans="1:22" ht="12" thickBot="1">
      <c r="A5" s="76"/>
      <c r="B5" s="77"/>
      <c r="C5" s="78" t="s">
        <v>22</v>
      </c>
      <c r="D5" s="79" t="s">
        <v>23</v>
      </c>
      <c r="E5" s="78" t="s">
        <v>22</v>
      </c>
      <c r="F5" s="79" t="s">
        <v>23</v>
      </c>
      <c r="G5" s="78" t="s">
        <v>22</v>
      </c>
      <c r="H5" s="79" t="s">
        <v>23</v>
      </c>
      <c r="I5" s="78" t="s">
        <v>22</v>
      </c>
      <c r="J5" s="79" t="s">
        <v>23</v>
      </c>
      <c r="K5" s="78" t="s">
        <v>22</v>
      </c>
      <c r="L5" s="79" t="s">
        <v>23</v>
      </c>
      <c r="M5" s="78" t="s">
        <v>22</v>
      </c>
      <c r="N5" s="79" t="s">
        <v>23</v>
      </c>
      <c r="O5" s="78" t="s">
        <v>22</v>
      </c>
      <c r="P5" s="79" t="s">
        <v>23</v>
      </c>
      <c r="Q5" s="78" t="s">
        <v>22</v>
      </c>
      <c r="R5" s="79" t="s">
        <v>23</v>
      </c>
      <c r="S5" s="78" t="s">
        <v>22</v>
      </c>
      <c r="T5" s="80" t="s">
        <v>23</v>
      </c>
      <c r="U5" s="78" t="s">
        <v>22</v>
      </c>
      <c r="V5" s="80" t="s">
        <v>23</v>
      </c>
    </row>
    <row r="6" spans="1:22" ht="12.75" customHeight="1" thickTop="1">
      <c r="A6" s="28" t="str">
        <f>'t1'!A6</f>
        <v>DIRIGENTE SCOLASTICO</v>
      </c>
      <c r="B6" s="291" t="str">
        <f>'t1'!B6</f>
        <v>0D0158</v>
      </c>
      <c r="C6" s="305"/>
      <c r="D6" s="306"/>
      <c r="E6" s="305"/>
      <c r="F6" s="306"/>
      <c r="G6" s="305"/>
      <c r="H6" s="306"/>
      <c r="I6" s="305"/>
      <c r="J6" s="306"/>
      <c r="K6" s="305"/>
      <c r="L6" s="306"/>
      <c r="M6" s="307"/>
      <c r="N6" s="308"/>
      <c r="O6" s="305"/>
      <c r="P6" s="306"/>
      <c r="Q6" s="305"/>
      <c r="R6" s="306"/>
      <c r="S6" s="309"/>
      <c r="T6" s="310"/>
      <c r="U6" s="621">
        <f>SUM(C6,E6,G6,I6,K6,M6,O6,Q6,S6)</f>
        <v>0</v>
      </c>
      <c r="V6" s="622">
        <f>SUM(D6,F6,H6,J6,L6,N6,P6,R6,T6)</f>
        <v>0</v>
      </c>
    </row>
    <row r="7" spans="1:22" ht="12.75" customHeight="1">
      <c r="A7" s="196" t="str">
        <f>'t1'!A7</f>
        <v>EX PRESIDI/RUOLO AD ESAURIMENTO</v>
      </c>
      <c r="B7" s="281" t="str">
        <f>'t1'!B7</f>
        <v>0D0E58</v>
      </c>
      <c r="C7" s="305"/>
      <c r="D7" s="306"/>
      <c r="E7" s="305"/>
      <c r="F7" s="306"/>
      <c r="G7" s="305"/>
      <c r="H7" s="306"/>
      <c r="I7" s="305"/>
      <c r="J7" s="306"/>
      <c r="K7" s="305"/>
      <c r="L7" s="306"/>
      <c r="M7" s="307"/>
      <c r="N7" s="308"/>
      <c r="O7" s="305"/>
      <c r="P7" s="306"/>
      <c r="Q7" s="305"/>
      <c r="R7" s="306"/>
      <c r="S7" s="309"/>
      <c r="T7" s="311"/>
      <c r="U7" s="621">
        <f aca="true" t="shared" si="0" ref="U7:U70">SUM(C7,E7,G7,I7,K7,M7,O7,Q7,S7)</f>
        <v>0</v>
      </c>
      <c r="V7" s="623">
        <f aca="true" t="shared" si="1" ref="V7:V70">SUM(D7,F7,H7,J7,L7,N7,P7,R7,T7)</f>
        <v>0</v>
      </c>
    </row>
    <row r="8" spans="1:22" ht="12.75" customHeight="1">
      <c r="A8" s="196" t="str">
        <f>'t1'!A8</f>
        <v>DOC. LAUR. IST. SEC. II GRADO</v>
      </c>
      <c r="B8" s="281" t="str">
        <f>'t1'!B8</f>
        <v>016132</v>
      </c>
      <c r="C8" s="305"/>
      <c r="D8" s="306"/>
      <c r="E8" s="305"/>
      <c r="F8" s="306"/>
      <c r="G8" s="305"/>
      <c r="H8" s="306"/>
      <c r="I8" s="305"/>
      <c r="J8" s="306"/>
      <c r="K8" s="305"/>
      <c r="L8" s="306"/>
      <c r="M8" s="307"/>
      <c r="N8" s="308"/>
      <c r="O8" s="305"/>
      <c r="P8" s="306"/>
      <c r="Q8" s="305"/>
      <c r="R8" s="306"/>
      <c r="S8" s="309"/>
      <c r="T8" s="311"/>
      <c r="U8" s="621">
        <f t="shared" si="0"/>
        <v>0</v>
      </c>
      <c r="V8" s="623">
        <f t="shared" si="1"/>
        <v>0</v>
      </c>
    </row>
    <row r="9" spans="1:22" ht="12.75" customHeight="1">
      <c r="A9" s="196" t="str">
        <f>'t1'!A9</f>
        <v>DOC. LAUR. SOST. IST.SEC. II GRADO</v>
      </c>
      <c r="B9" s="281" t="str">
        <f>'t1'!B9</f>
        <v>016630</v>
      </c>
      <c r="C9" s="305"/>
      <c r="D9" s="306"/>
      <c r="E9" s="305"/>
      <c r="F9" s="306"/>
      <c r="G9" s="305"/>
      <c r="H9" s="306"/>
      <c r="I9" s="305"/>
      <c r="J9" s="306"/>
      <c r="K9" s="305"/>
      <c r="L9" s="306"/>
      <c r="M9" s="307"/>
      <c r="N9" s="308"/>
      <c r="O9" s="305"/>
      <c r="P9" s="306"/>
      <c r="Q9" s="305"/>
      <c r="R9" s="306"/>
      <c r="S9" s="309"/>
      <c r="T9" s="311"/>
      <c r="U9" s="621">
        <f t="shared" si="0"/>
        <v>0</v>
      </c>
      <c r="V9" s="623">
        <f t="shared" si="1"/>
        <v>0</v>
      </c>
    </row>
    <row r="10" spans="1:22" ht="12.75" customHeight="1">
      <c r="A10" s="196" t="str">
        <f>'t1'!A10</f>
        <v>DOC. SCUOLA MEDIA ED EQUIP.</v>
      </c>
      <c r="B10" s="281" t="str">
        <f>'t1'!B10</f>
        <v>016135</v>
      </c>
      <c r="C10" s="305"/>
      <c r="D10" s="306"/>
      <c r="E10" s="305"/>
      <c r="F10" s="306"/>
      <c r="G10" s="305"/>
      <c r="H10" s="306"/>
      <c r="I10" s="305"/>
      <c r="J10" s="306"/>
      <c r="K10" s="305"/>
      <c r="L10" s="306"/>
      <c r="M10" s="307"/>
      <c r="N10" s="308"/>
      <c r="O10" s="305"/>
      <c r="P10" s="306"/>
      <c r="Q10" s="305"/>
      <c r="R10" s="306"/>
      <c r="S10" s="309"/>
      <c r="T10" s="311"/>
      <c r="U10" s="621">
        <f t="shared" si="0"/>
        <v>0</v>
      </c>
      <c r="V10" s="623">
        <f t="shared" si="1"/>
        <v>0</v>
      </c>
    </row>
    <row r="11" spans="1:22" ht="12.75" customHeight="1">
      <c r="A11" s="196" t="str">
        <f>'t1'!A11</f>
        <v>DOC. LAUR. SOST. SCUOLA MEDIA</v>
      </c>
      <c r="B11" s="281" t="str">
        <f>'t1'!B11</f>
        <v>016638</v>
      </c>
      <c r="C11" s="305"/>
      <c r="D11" s="306"/>
      <c r="E11" s="305"/>
      <c r="F11" s="306"/>
      <c r="G11" s="305"/>
      <c r="H11" s="306"/>
      <c r="I11" s="305"/>
      <c r="J11" s="306"/>
      <c r="K11" s="305"/>
      <c r="L11" s="306"/>
      <c r="M11" s="307"/>
      <c r="N11" s="308"/>
      <c r="O11" s="305"/>
      <c r="P11" s="306"/>
      <c r="Q11" s="305"/>
      <c r="R11" s="306"/>
      <c r="S11" s="309"/>
      <c r="T11" s="311"/>
      <c r="U11" s="621">
        <f t="shared" si="0"/>
        <v>0</v>
      </c>
      <c r="V11" s="623">
        <f t="shared" si="1"/>
        <v>0</v>
      </c>
    </row>
    <row r="12" spans="1:22" ht="12.75" customHeight="1">
      <c r="A12" s="196" t="str">
        <f>'t1'!A12</f>
        <v>INS. SC. ELEMENTARE ED EQUIP.</v>
      </c>
      <c r="B12" s="281" t="str">
        <f>'t1'!B12</f>
        <v>014154</v>
      </c>
      <c r="C12" s="305"/>
      <c r="D12" s="306"/>
      <c r="E12" s="305"/>
      <c r="F12" s="306"/>
      <c r="G12" s="305"/>
      <c r="H12" s="306"/>
      <c r="I12" s="305"/>
      <c r="J12" s="306"/>
      <c r="K12" s="305"/>
      <c r="L12" s="306"/>
      <c r="M12" s="307"/>
      <c r="N12" s="308"/>
      <c r="O12" s="305"/>
      <c r="P12" s="306"/>
      <c r="Q12" s="305"/>
      <c r="R12" s="306"/>
      <c r="S12" s="309"/>
      <c r="T12" s="311"/>
      <c r="U12" s="621">
        <f t="shared" si="0"/>
        <v>0</v>
      </c>
      <c r="V12" s="623">
        <f t="shared" si="1"/>
        <v>0</v>
      </c>
    </row>
    <row r="13" spans="1:22" ht="12.75" customHeight="1">
      <c r="A13" s="196" t="str">
        <f>'t1'!A13</f>
        <v>DOC. DIPL. SOST. SCUOLA ELEMENTARE</v>
      </c>
      <c r="B13" s="281" t="str">
        <f>'t1'!B13</f>
        <v>014634</v>
      </c>
      <c r="C13" s="305"/>
      <c r="D13" s="306"/>
      <c r="E13" s="305"/>
      <c r="F13" s="306"/>
      <c r="G13" s="305"/>
      <c r="H13" s="306"/>
      <c r="I13" s="305"/>
      <c r="J13" s="306"/>
      <c r="K13" s="305"/>
      <c r="L13" s="306"/>
      <c r="M13" s="307"/>
      <c r="N13" s="308"/>
      <c r="O13" s="305"/>
      <c r="P13" s="306"/>
      <c r="Q13" s="305"/>
      <c r="R13" s="306"/>
      <c r="S13" s="309"/>
      <c r="T13" s="311"/>
      <c r="U13" s="621">
        <f t="shared" si="0"/>
        <v>0</v>
      </c>
      <c r="V13" s="623">
        <f t="shared" si="1"/>
        <v>0</v>
      </c>
    </row>
    <row r="14" spans="1:22" ht="12.75" customHeight="1">
      <c r="A14" s="196" t="str">
        <f>'t1'!A14</f>
        <v>INS. SCUOLA MATERNA</v>
      </c>
      <c r="B14" s="281" t="str">
        <f>'t1'!B14</f>
        <v>014155</v>
      </c>
      <c r="C14" s="305"/>
      <c r="D14" s="306"/>
      <c r="E14" s="305"/>
      <c r="F14" s="306"/>
      <c r="G14" s="305"/>
      <c r="H14" s="306"/>
      <c r="I14" s="305"/>
      <c r="J14" s="306"/>
      <c r="K14" s="305"/>
      <c r="L14" s="306"/>
      <c r="M14" s="307"/>
      <c r="N14" s="308"/>
      <c r="O14" s="305"/>
      <c r="P14" s="306"/>
      <c r="Q14" s="305"/>
      <c r="R14" s="306"/>
      <c r="S14" s="309"/>
      <c r="T14" s="311"/>
      <c r="U14" s="621">
        <f t="shared" si="0"/>
        <v>0</v>
      </c>
      <c r="V14" s="623">
        <f t="shared" si="1"/>
        <v>0</v>
      </c>
    </row>
    <row r="15" spans="1:22" ht="12.75" customHeight="1">
      <c r="A15" s="196" t="str">
        <f>'t1'!A15</f>
        <v>DOC. DIPL. SOST. SCUOLA MATERNA</v>
      </c>
      <c r="B15" s="281" t="str">
        <f>'t1'!B15</f>
        <v>014714</v>
      </c>
      <c r="C15" s="305"/>
      <c r="D15" s="306"/>
      <c r="E15" s="305"/>
      <c r="F15" s="306"/>
      <c r="G15" s="305"/>
      <c r="H15" s="306"/>
      <c r="I15" s="305"/>
      <c r="J15" s="306"/>
      <c r="K15" s="305"/>
      <c r="L15" s="306"/>
      <c r="M15" s="307"/>
      <c r="N15" s="308"/>
      <c r="O15" s="305"/>
      <c r="P15" s="306"/>
      <c r="Q15" s="305"/>
      <c r="R15" s="306"/>
      <c r="S15" s="309"/>
      <c r="T15" s="311"/>
      <c r="U15" s="621">
        <f t="shared" si="0"/>
        <v>0</v>
      </c>
      <c r="V15" s="623">
        <f t="shared" si="1"/>
        <v>0</v>
      </c>
    </row>
    <row r="16" spans="1:22" ht="12.75" customHeight="1">
      <c r="A16" s="196" t="str">
        <f>'t1'!A16</f>
        <v>INS. DIPL. ISTIT. II GRADO</v>
      </c>
      <c r="B16" s="281" t="str">
        <f>'t1'!B16</f>
        <v>014143</v>
      </c>
      <c r="C16" s="305"/>
      <c r="D16" s="306"/>
      <c r="E16" s="305"/>
      <c r="F16" s="306"/>
      <c r="G16" s="305"/>
      <c r="H16" s="306"/>
      <c r="I16" s="305"/>
      <c r="J16" s="306"/>
      <c r="K16" s="305"/>
      <c r="L16" s="306"/>
      <c r="M16" s="307"/>
      <c r="N16" s="308"/>
      <c r="O16" s="305"/>
      <c r="P16" s="306"/>
      <c r="Q16" s="305"/>
      <c r="R16" s="306"/>
      <c r="S16" s="309"/>
      <c r="T16" s="311"/>
      <c r="U16" s="621">
        <f t="shared" si="0"/>
        <v>0</v>
      </c>
      <c r="V16" s="623">
        <f t="shared" si="1"/>
        <v>0</v>
      </c>
    </row>
    <row r="17" spans="1:22" ht="12.75" customHeight="1">
      <c r="A17" s="196" t="str">
        <f>'t1'!A17</f>
        <v>DOC. DIPL. SOST. IST. SEC. II GRADO</v>
      </c>
      <c r="B17" s="281" t="str">
        <f>'t1'!B17</f>
        <v>014656</v>
      </c>
      <c r="C17" s="305"/>
      <c r="D17" s="306"/>
      <c r="E17" s="305"/>
      <c r="F17" s="306"/>
      <c r="G17" s="305"/>
      <c r="H17" s="306"/>
      <c r="I17" s="305"/>
      <c r="J17" s="306"/>
      <c r="K17" s="305"/>
      <c r="L17" s="306"/>
      <c r="M17" s="307"/>
      <c r="N17" s="308"/>
      <c r="O17" s="305"/>
      <c r="P17" s="306"/>
      <c r="Q17" s="305"/>
      <c r="R17" s="306"/>
      <c r="S17" s="309"/>
      <c r="T17" s="311"/>
      <c r="U17" s="621">
        <f t="shared" si="0"/>
        <v>0</v>
      </c>
      <c r="V17" s="623">
        <f t="shared" si="1"/>
        <v>0</v>
      </c>
    </row>
    <row r="18" spans="1:22" ht="12.75" customHeight="1">
      <c r="A18" s="196" t="str">
        <f>'t1'!A18</f>
        <v>PERSONALE EDUCATIVO</v>
      </c>
      <c r="B18" s="281" t="str">
        <f>'t1'!B18</f>
        <v>014646</v>
      </c>
      <c r="C18" s="305"/>
      <c r="D18" s="306"/>
      <c r="E18" s="305"/>
      <c r="F18" s="306"/>
      <c r="G18" s="305"/>
      <c r="H18" s="306"/>
      <c r="I18" s="305"/>
      <c r="J18" s="306"/>
      <c r="K18" s="305"/>
      <c r="L18" s="306"/>
      <c r="M18" s="307"/>
      <c r="N18" s="308"/>
      <c r="O18" s="305"/>
      <c r="P18" s="306"/>
      <c r="Q18" s="305"/>
      <c r="R18" s="306"/>
      <c r="S18" s="309"/>
      <c r="T18" s="311"/>
      <c r="U18" s="621">
        <f t="shared" si="0"/>
        <v>0</v>
      </c>
      <c r="V18" s="623">
        <f t="shared" si="1"/>
        <v>0</v>
      </c>
    </row>
    <row r="19" spans="1:22" ht="12.75" customHeight="1">
      <c r="A19" s="196" t="str">
        <f>'t1'!A19</f>
        <v>DIR. SERV. GEN. ED AMM.</v>
      </c>
      <c r="B19" s="281" t="str">
        <f>'t1'!B19</f>
        <v>013159</v>
      </c>
      <c r="C19" s="305"/>
      <c r="D19" s="306"/>
      <c r="E19" s="305"/>
      <c r="F19" s="306"/>
      <c r="G19" s="305"/>
      <c r="H19" s="306"/>
      <c r="I19" s="305"/>
      <c r="J19" s="306"/>
      <c r="K19" s="305"/>
      <c r="L19" s="306"/>
      <c r="M19" s="307"/>
      <c r="N19" s="308"/>
      <c r="O19" s="305"/>
      <c r="P19" s="306"/>
      <c r="Q19" s="305"/>
      <c r="R19" s="306"/>
      <c r="S19" s="309"/>
      <c r="T19" s="311"/>
      <c r="U19" s="621">
        <f t="shared" si="0"/>
        <v>0</v>
      </c>
      <c r="V19" s="623">
        <f t="shared" si="1"/>
        <v>0</v>
      </c>
    </row>
    <row r="20" spans="1:22" ht="12.75" customHeight="1">
      <c r="A20" s="196" t="str">
        <f>'t1'!A20</f>
        <v>COORDINATORE AMMINISTRATIVO</v>
      </c>
      <c r="B20" s="281" t="str">
        <f>'t1'!B20</f>
        <v>013498</v>
      </c>
      <c r="C20" s="305"/>
      <c r="D20" s="306"/>
      <c r="E20" s="305"/>
      <c r="F20" s="306"/>
      <c r="G20" s="305"/>
      <c r="H20" s="306"/>
      <c r="I20" s="305"/>
      <c r="J20" s="306"/>
      <c r="K20" s="305"/>
      <c r="L20" s="306"/>
      <c r="M20" s="307"/>
      <c r="N20" s="308"/>
      <c r="O20" s="305"/>
      <c r="P20" s="306"/>
      <c r="Q20" s="305"/>
      <c r="R20" s="306"/>
      <c r="S20" s="309"/>
      <c r="T20" s="311"/>
      <c r="U20" s="621">
        <f t="shared" si="0"/>
        <v>0</v>
      </c>
      <c r="V20" s="623">
        <f t="shared" si="1"/>
        <v>0</v>
      </c>
    </row>
    <row r="21" spans="1:22" ht="12.75" customHeight="1">
      <c r="A21" s="196" t="str">
        <f>'t1'!A21</f>
        <v>COORDINATORE TECNICO</v>
      </c>
      <c r="B21" s="281" t="str">
        <f>'t1'!B21</f>
        <v>013499</v>
      </c>
      <c r="C21" s="305"/>
      <c r="D21" s="306"/>
      <c r="E21" s="305"/>
      <c r="F21" s="306"/>
      <c r="G21" s="305"/>
      <c r="H21" s="306"/>
      <c r="I21" s="305"/>
      <c r="J21" s="306"/>
      <c r="K21" s="305"/>
      <c r="L21" s="306"/>
      <c r="M21" s="307"/>
      <c r="N21" s="308"/>
      <c r="O21" s="305"/>
      <c r="P21" s="306"/>
      <c r="Q21" s="305"/>
      <c r="R21" s="306"/>
      <c r="S21" s="309"/>
      <c r="T21" s="311"/>
      <c r="U21" s="621">
        <f t="shared" si="0"/>
        <v>0</v>
      </c>
      <c r="V21" s="623">
        <f t="shared" si="1"/>
        <v>0</v>
      </c>
    </row>
    <row r="22" spans="1:22" ht="12.75" customHeight="1">
      <c r="A22" s="196" t="str">
        <f>'t1'!A22</f>
        <v>ASSISTENTE AMMINISTRATIVO</v>
      </c>
      <c r="B22" s="281" t="str">
        <f>'t1'!B22</f>
        <v>012117</v>
      </c>
      <c r="C22" s="305"/>
      <c r="D22" s="306"/>
      <c r="E22" s="305"/>
      <c r="F22" s="306"/>
      <c r="G22" s="305"/>
      <c r="H22" s="306"/>
      <c r="I22" s="305"/>
      <c r="J22" s="306"/>
      <c r="K22" s="305"/>
      <c r="L22" s="306"/>
      <c r="M22" s="307"/>
      <c r="N22" s="308"/>
      <c r="O22" s="305"/>
      <c r="P22" s="306"/>
      <c r="Q22" s="305"/>
      <c r="R22" s="306"/>
      <c r="S22" s="309"/>
      <c r="T22" s="311"/>
      <c r="U22" s="621">
        <f t="shared" si="0"/>
        <v>0</v>
      </c>
      <c r="V22" s="623">
        <f t="shared" si="1"/>
        <v>0</v>
      </c>
    </row>
    <row r="23" spans="1:22" ht="12.75" customHeight="1">
      <c r="A23" s="196" t="str">
        <f>'t1'!A23</f>
        <v>ASSISTENTE TECNICO</v>
      </c>
      <c r="B23" s="281" t="str">
        <f>'t1'!B23</f>
        <v>012119</v>
      </c>
      <c r="C23" s="305"/>
      <c r="D23" s="306"/>
      <c r="E23" s="305"/>
      <c r="F23" s="306"/>
      <c r="G23" s="305"/>
      <c r="H23" s="306"/>
      <c r="I23" s="305"/>
      <c r="J23" s="306"/>
      <c r="K23" s="305"/>
      <c r="L23" s="306"/>
      <c r="M23" s="307"/>
      <c r="N23" s="308"/>
      <c r="O23" s="305"/>
      <c r="P23" s="306"/>
      <c r="Q23" s="305"/>
      <c r="R23" s="306"/>
      <c r="S23" s="309"/>
      <c r="T23" s="311"/>
      <c r="U23" s="621">
        <f t="shared" si="0"/>
        <v>0</v>
      </c>
      <c r="V23" s="623">
        <f t="shared" si="1"/>
        <v>0</v>
      </c>
    </row>
    <row r="24" spans="1:22" ht="12.75" customHeight="1">
      <c r="A24" s="196" t="str">
        <f>'t1'!A24</f>
        <v>CUOCO/INFERMIERE/GUARDAROBIERE</v>
      </c>
      <c r="B24" s="281" t="str">
        <f>'t1'!B24</f>
        <v>012125</v>
      </c>
      <c r="C24" s="305"/>
      <c r="D24" s="306"/>
      <c r="E24" s="305"/>
      <c r="F24" s="306"/>
      <c r="G24" s="305"/>
      <c r="H24" s="306"/>
      <c r="I24" s="305"/>
      <c r="J24" s="306"/>
      <c r="K24" s="305"/>
      <c r="L24" s="306"/>
      <c r="M24" s="307"/>
      <c r="N24" s="308"/>
      <c r="O24" s="305"/>
      <c r="P24" s="306"/>
      <c r="Q24" s="305"/>
      <c r="R24" s="306"/>
      <c r="S24" s="309"/>
      <c r="T24" s="311"/>
      <c r="U24" s="621">
        <f t="shared" si="0"/>
        <v>0</v>
      </c>
      <c r="V24" s="623">
        <f t="shared" si="1"/>
        <v>0</v>
      </c>
    </row>
    <row r="25" spans="1:22" ht="12.75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305"/>
      <c r="D25" s="306"/>
      <c r="E25" s="305"/>
      <c r="F25" s="306"/>
      <c r="G25" s="305"/>
      <c r="H25" s="306"/>
      <c r="I25" s="305"/>
      <c r="J25" s="306"/>
      <c r="K25" s="305"/>
      <c r="L25" s="306"/>
      <c r="M25" s="307"/>
      <c r="N25" s="308"/>
      <c r="O25" s="305"/>
      <c r="P25" s="306"/>
      <c r="Q25" s="305"/>
      <c r="R25" s="306"/>
      <c r="S25" s="309"/>
      <c r="T25" s="311"/>
      <c r="U25" s="621">
        <f t="shared" si="0"/>
        <v>0</v>
      </c>
      <c r="V25" s="623">
        <f t="shared" si="1"/>
        <v>0</v>
      </c>
    </row>
    <row r="26" spans="1:22" ht="12.75" customHeight="1">
      <c r="A26" s="196" t="str">
        <f>'t1'!A26</f>
        <v>COLLABORATORE SCOLASTICO</v>
      </c>
      <c r="B26" s="281" t="str">
        <f>'t1'!B26</f>
        <v>011121</v>
      </c>
      <c r="C26" s="305"/>
      <c r="D26" s="306"/>
      <c r="E26" s="305"/>
      <c r="F26" s="306"/>
      <c r="G26" s="305"/>
      <c r="H26" s="306"/>
      <c r="I26" s="305"/>
      <c r="J26" s="306"/>
      <c r="K26" s="305"/>
      <c r="L26" s="306"/>
      <c r="M26" s="307"/>
      <c r="N26" s="308"/>
      <c r="O26" s="305"/>
      <c r="P26" s="306"/>
      <c r="Q26" s="305"/>
      <c r="R26" s="306"/>
      <c r="S26" s="309"/>
      <c r="T26" s="311"/>
      <c r="U26" s="621">
        <f t="shared" si="0"/>
        <v>0</v>
      </c>
      <c r="V26" s="623">
        <f t="shared" si="1"/>
        <v>0</v>
      </c>
    </row>
    <row r="27" spans="1:22" ht="12.75" customHeight="1">
      <c r="A27" s="196" t="str">
        <f>'t1'!A27</f>
        <v>DOC.RELIG. SCUOLA SECOND.</v>
      </c>
      <c r="B27" s="281" t="str">
        <f>'t1'!B27</f>
        <v>016139</v>
      </c>
      <c r="C27" s="305"/>
      <c r="D27" s="306"/>
      <c r="E27" s="305"/>
      <c r="F27" s="306"/>
      <c r="G27" s="305"/>
      <c r="H27" s="306"/>
      <c r="I27" s="305"/>
      <c r="J27" s="306"/>
      <c r="K27" s="305"/>
      <c r="L27" s="306"/>
      <c r="M27" s="307"/>
      <c r="N27" s="308"/>
      <c r="O27" s="305"/>
      <c r="P27" s="306"/>
      <c r="Q27" s="305"/>
      <c r="R27" s="306"/>
      <c r="S27" s="309"/>
      <c r="T27" s="311"/>
      <c r="U27" s="621">
        <f t="shared" si="0"/>
        <v>0</v>
      </c>
      <c r="V27" s="623">
        <f t="shared" si="1"/>
        <v>0</v>
      </c>
    </row>
    <row r="28" spans="1:22" ht="12.75" customHeight="1">
      <c r="A28" s="196" t="str">
        <f>'t1'!A28</f>
        <v>DOC.RELIG. SCUOLA EL. MAT.</v>
      </c>
      <c r="B28" s="281" t="str">
        <f>'t1'!B28</f>
        <v>014138</v>
      </c>
      <c r="C28" s="305"/>
      <c r="D28" s="306"/>
      <c r="E28" s="305"/>
      <c r="F28" s="306"/>
      <c r="G28" s="305"/>
      <c r="H28" s="306"/>
      <c r="I28" s="305"/>
      <c r="J28" s="306"/>
      <c r="K28" s="305"/>
      <c r="L28" s="306"/>
      <c r="M28" s="307"/>
      <c r="N28" s="308"/>
      <c r="O28" s="305"/>
      <c r="P28" s="306"/>
      <c r="Q28" s="305"/>
      <c r="R28" s="306"/>
      <c r="S28" s="309"/>
      <c r="T28" s="311"/>
      <c r="U28" s="621">
        <f t="shared" si="0"/>
        <v>0</v>
      </c>
      <c r="V28" s="623">
        <f t="shared" si="1"/>
        <v>0</v>
      </c>
    </row>
    <row r="29" spans="1:22" ht="12.75" customHeight="1">
      <c r="A29" s="196" t="str">
        <f>'t1'!A29</f>
        <v>DOC. LAUR. IST. SEC. II GRADO TEMPO DETERM. ANNUALE</v>
      </c>
      <c r="B29" s="281" t="str">
        <f>'t1'!B29</f>
        <v>016134</v>
      </c>
      <c r="C29" s="305"/>
      <c r="D29" s="306"/>
      <c r="E29" s="305"/>
      <c r="F29" s="306"/>
      <c r="G29" s="305"/>
      <c r="H29" s="306"/>
      <c r="I29" s="305"/>
      <c r="J29" s="306"/>
      <c r="K29" s="305"/>
      <c r="L29" s="306"/>
      <c r="M29" s="307"/>
      <c r="N29" s="308"/>
      <c r="O29" s="305"/>
      <c r="P29" s="306"/>
      <c r="Q29" s="305"/>
      <c r="R29" s="306"/>
      <c r="S29" s="309"/>
      <c r="T29" s="311"/>
      <c r="U29" s="621">
        <f t="shared" si="0"/>
        <v>0</v>
      </c>
      <c r="V29" s="623">
        <f t="shared" si="1"/>
        <v>0</v>
      </c>
    </row>
    <row r="30" spans="1:22" ht="12.75" customHeight="1">
      <c r="A30" s="196" t="str">
        <f>'t1'!A30</f>
        <v>DOC. LAUR. SOST. IST.SEC. II GRADO T. DETER.ANNUALE</v>
      </c>
      <c r="B30" s="281" t="str">
        <f>'t1'!B30</f>
        <v>016631</v>
      </c>
      <c r="C30" s="305"/>
      <c r="D30" s="306"/>
      <c r="E30" s="305"/>
      <c r="F30" s="306"/>
      <c r="G30" s="305"/>
      <c r="H30" s="306"/>
      <c r="I30" s="305"/>
      <c r="J30" s="306"/>
      <c r="K30" s="305"/>
      <c r="L30" s="306"/>
      <c r="M30" s="307"/>
      <c r="N30" s="308"/>
      <c r="O30" s="305"/>
      <c r="P30" s="306"/>
      <c r="Q30" s="305"/>
      <c r="R30" s="306"/>
      <c r="S30" s="309"/>
      <c r="T30" s="311"/>
      <c r="U30" s="621">
        <f t="shared" si="0"/>
        <v>0</v>
      </c>
      <c r="V30" s="623">
        <f t="shared" si="1"/>
        <v>0</v>
      </c>
    </row>
    <row r="31" spans="1:22" ht="12.75" customHeight="1">
      <c r="A31" s="196" t="str">
        <f>'t1'!A31</f>
        <v>DOC. SCUOLA MEDIA ED EQUIP. TEMPO DETERM. ANNUALE</v>
      </c>
      <c r="B31" s="281" t="str">
        <f>'t1'!B31</f>
        <v>016136</v>
      </c>
      <c r="C31" s="305"/>
      <c r="D31" s="306"/>
      <c r="E31" s="305"/>
      <c r="F31" s="306"/>
      <c r="G31" s="305"/>
      <c r="H31" s="306"/>
      <c r="I31" s="305"/>
      <c r="J31" s="306"/>
      <c r="K31" s="305"/>
      <c r="L31" s="306"/>
      <c r="M31" s="307"/>
      <c r="N31" s="308"/>
      <c r="O31" s="305"/>
      <c r="P31" s="306"/>
      <c r="Q31" s="305"/>
      <c r="R31" s="306"/>
      <c r="S31" s="309"/>
      <c r="T31" s="311"/>
      <c r="U31" s="621">
        <f t="shared" si="0"/>
        <v>0</v>
      </c>
      <c r="V31" s="623">
        <f t="shared" si="1"/>
        <v>0</v>
      </c>
    </row>
    <row r="32" spans="1:22" ht="12.75" customHeight="1">
      <c r="A32" s="196" t="str">
        <f>'t1'!A32</f>
        <v>DOC. LAUR. SOST. SCUOLA MEDIA T.DETER. ANNUALE</v>
      </c>
      <c r="B32" s="281" t="str">
        <f>'t1'!B32</f>
        <v>016639</v>
      </c>
      <c r="C32" s="305"/>
      <c r="D32" s="306"/>
      <c r="E32" s="305"/>
      <c r="F32" s="306"/>
      <c r="G32" s="305"/>
      <c r="H32" s="306"/>
      <c r="I32" s="305"/>
      <c r="J32" s="306"/>
      <c r="K32" s="305"/>
      <c r="L32" s="306"/>
      <c r="M32" s="307"/>
      <c r="N32" s="308"/>
      <c r="O32" s="305"/>
      <c r="P32" s="306"/>
      <c r="Q32" s="305"/>
      <c r="R32" s="306"/>
      <c r="S32" s="309"/>
      <c r="T32" s="311"/>
      <c r="U32" s="621">
        <f t="shared" si="0"/>
        <v>0</v>
      </c>
      <c r="V32" s="623">
        <f t="shared" si="1"/>
        <v>0</v>
      </c>
    </row>
    <row r="33" spans="1:22" ht="12.75" customHeight="1">
      <c r="A33" s="196" t="str">
        <f>'t1'!A33</f>
        <v>INS. SC. ELEMENTARE E EQUIP. TEMPO DETERM. ANNUALE</v>
      </c>
      <c r="B33" s="281" t="str">
        <f>'t1'!B33</f>
        <v>014152</v>
      </c>
      <c r="C33" s="305"/>
      <c r="D33" s="306"/>
      <c r="E33" s="305"/>
      <c r="F33" s="306"/>
      <c r="G33" s="305"/>
      <c r="H33" s="306"/>
      <c r="I33" s="305"/>
      <c r="J33" s="306"/>
      <c r="K33" s="305"/>
      <c r="L33" s="306"/>
      <c r="M33" s="307"/>
      <c r="N33" s="308"/>
      <c r="O33" s="305"/>
      <c r="P33" s="306"/>
      <c r="Q33" s="305"/>
      <c r="R33" s="306"/>
      <c r="S33" s="309"/>
      <c r="T33" s="311"/>
      <c r="U33" s="621">
        <f t="shared" si="0"/>
        <v>0</v>
      </c>
      <c r="V33" s="623">
        <f t="shared" si="1"/>
        <v>0</v>
      </c>
    </row>
    <row r="34" spans="1:22" ht="12.75" customHeight="1">
      <c r="A34" s="196" t="str">
        <f>'t1'!A34</f>
        <v>DOC. DIPL. SOST. SCUOLA ELEM. T. DETER. ANNUALE</v>
      </c>
      <c r="B34" s="281" t="str">
        <f>'t1'!B34</f>
        <v>014635</v>
      </c>
      <c r="C34" s="305"/>
      <c r="D34" s="306"/>
      <c r="E34" s="305"/>
      <c r="F34" s="306"/>
      <c r="G34" s="305"/>
      <c r="H34" s="306"/>
      <c r="I34" s="305"/>
      <c r="J34" s="306"/>
      <c r="K34" s="305"/>
      <c r="L34" s="306"/>
      <c r="M34" s="307"/>
      <c r="N34" s="308"/>
      <c r="O34" s="305"/>
      <c r="P34" s="306"/>
      <c r="Q34" s="305"/>
      <c r="R34" s="306"/>
      <c r="S34" s="309"/>
      <c r="T34" s="311"/>
      <c r="U34" s="621">
        <f t="shared" si="0"/>
        <v>0</v>
      </c>
      <c r="V34" s="623">
        <f t="shared" si="1"/>
        <v>0</v>
      </c>
    </row>
    <row r="35" spans="1:22" ht="12.75" customHeight="1">
      <c r="A35" s="196" t="str">
        <f>'t1'!A35</f>
        <v>INS. SCUOLA MATERNA TEMPO DETERM. ANNUALE</v>
      </c>
      <c r="B35" s="281" t="str">
        <f>'t1'!B35</f>
        <v>014156</v>
      </c>
      <c r="C35" s="305"/>
      <c r="D35" s="306"/>
      <c r="E35" s="305"/>
      <c r="F35" s="306"/>
      <c r="G35" s="305"/>
      <c r="H35" s="306"/>
      <c r="I35" s="305"/>
      <c r="J35" s="306"/>
      <c r="K35" s="305"/>
      <c r="L35" s="306"/>
      <c r="M35" s="307"/>
      <c r="N35" s="308"/>
      <c r="O35" s="305"/>
      <c r="P35" s="306"/>
      <c r="Q35" s="305"/>
      <c r="R35" s="306"/>
      <c r="S35" s="309"/>
      <c r="T35" s="311"/>
      <c r="U35" s="621">
        <f t="shared" si="0"/>
        <v>0</v>
      </c>
      <c r="V35" s="623">
        <f t="shared" si="1"/>
        <v>0</v>
      </c>
    </row>
    <row r="36" spans="1:22" ht="12.75" customHeight="1">
      <c r="A36" s="196" t="str">
        <f>'t1'!A36</f>
        <v>DOC. DIPL.SOST. SC. MATERNA T. DET. ANNUALE</v>
      </c>
      <c r="B36" s="281" t="str">
        <f>'t1'!B36</f>
        <v>014643</v>
      </c>
      <c r="C36" s="305"/>
      <c r="D36" s="306"/>
      <c r="E36" s="305"/>
      <c r="F36" s="306"/>
      <c r="G36" s="305"/>
      <c r="H36" s="306"/>
      <c r="I36" s="305"/>
      <c r="J36" s="306"/>
      <c r="K36" s="305"/>
      <c r="L36" s="306"/>
      <c r="M36" s="307"/>
      <c r="N36" s="308"/>
      <c r="O36" s="305"/>
      <c r="P36" s="306"/>
      <c r="Q36" s="305"/>
      <c r="R36" s="306"/>
      <c r="S36" s="309"/>
      <c r="T36" s="311"/>
      <c r="U36" s="621">
        <f t="shared" si="0"/>
        <v>0</v>
      </c>
      <c r="V36" s="623">
        <f t="shared" si="1"/>
        <v>0</v>
      </c>
    </row>
    <row r="37" spans="1:22" ht="12.75" customHeight="1">
      <c r="A37" s="196" t="str">
        <f>'t1'!A37</f>
        <v>INS. DIPL. ISTIT. II GRADO TEMPO DETERM. ANNUALE</v>
      </c>
      <c r="B37" s="281" t="str">
        <f>'t1'!B37</f>
        <v>014144</v>
      </c>
      <c r="C37" s="305"/>
      <c r="D37" s="306"/>
      <c r="E37" s="305"/>
      <c r="F37" s="306"/>
      <c r="G37" s="305"/>
      <c r="H37" s="306"/>
      <c r="I37" s="305"/>
      <c r="J37" s="306"/>
      <c r="K37" s="305"/>
      <c r="L37" s="306"/>
      <c r="M37" s="307"/>
      <c r="N37" s="308"/>
      <c r="O37" s="305"/>
      <c r="P37" s="306"/>
      <c r="Q37" s="305"/>
      <c r="R37" s="306"/>
      <c r="S37" s="309"/>
      <c r="T37" s="311"/>
      <c r="U37" s="621">
        <f t="shared" si="0"/>
        <v>0</v>
      </c>
      <c r="V37" s="623">
        <f t="shared" si="1"/>
        <v>0</v>
      </c>
    </row>
    <row r="38" spans="1:22" ht="12.75" customHeight="1">
      <c r="A38" s="196" t="str">
        <f>'t1'!A38</f>
        <v>DOC. DIPL. SOST.IST. SEC. II GRADO T. DET. ANNUALE</v>
      </c>
      <c r="B38" s="281" t="str">
        <f>'t1'!B38</f>
        <v>014657</v>
      </c>
      <c r="C38" s="305"/>
      <c r="D38" s="306"/>
      <c r="E38" s="305"/>
      <c r="F38" s="306"/>
      <c r="G38" s="305"/>
      <c r="H38" s="306"/>
      <c r="I38" s="305"/>
      <c r="J38" s="306"/>
      <c r="K38" s="305"/>
      <c r="L38" s="306"/>
      <c r="M38" s="307"/>
      <c r="N38" s="308"/>
      <c r="O38" s="305"/>
      <c r="P38" s="306"/>
      <c r="Q38" s="305"/>
      <c r="R38" s="306"/>
      <c r="S38" s="309"/>
      <c r="T38" s="311"/>
      <c r="U38" s="621">
        <f t="shared" si="0"/>
        <v>0</v>
      </c>
      <c r="V38" s="623">
        <f t="shared" si="1"/>
        <v>0</v>
      </c>
    </row>
    <row r="39" spans="1:22" ht="12.75" customHeight="1">
      <c r="A39" s="196" t="str">
        <f>'t1'!A39</f>
        <v>PERS. EDUCAT. T. DET. ANNUALE</v>
      </c>
      <c r="B39" s="281" t="str">
        <f>'t1'!B39</f>
        <v>014647</v>
      </c>
      <c r="C39" s="305"/>
      <c r="D39" s="306"/>
      <c r="E39" s="305"/>
      <c r="F39" s="306"/>
      <c r="G39" s="305"/>
      <c r="H39" s="306"/>
      <c r="I39" s="305"/>
      <c r="J39" s="306"/>
      <c r="K39" s="305"/>
      <c r="L39" s="306"/>
      <c r="M39" s="307"/>
      <c r="N39" s="308"/>
      <c r="O39" s="305"/>
      <c r="P39" s="306"/>
      <c r="Q39" s="305"/>
      <c r="R39" s="306"/>
      <c r="S39" s="309"/>
      <c r="T39" s="311"/>
      <c r="U39" s="621">
        <f t="shared" si="0"/>
        <v>0</v>
      </c>
      <c r="V39" s="623">
        <f t="shared" si="1"/>
        <v>0</v>
      </c>
    </row>
    <row r="40" spans="1:22" ht="12.75" customHeight="1">
      <c r="A40" s="196" t="str">
        <f>'t1'!A40</f>
        <v>DOC.RELIG. SCUOLA SECOND. T. D. CON CONTR. ANNUALE</v>
      </c>
      <c r="B40" s="281" t="str">
        <f>'t1'!B40</f>
        <v>016802</v>
      </c>
      <c r="C40" s="305"/>
      <c r="D40" s="306"/>
      <c r="E40" s="305"/>
      <c r="F40" s="306"/>
      <c r="G40" s="305"/>
      <c r="H40" s="306"/>
      <c r="I40" s="305"/>
      <c r="J40" s="306"/>
      <c r="K40" s="305"/>
      <c r="L40" s="306"/>
      <c r="M40" s="307"/>
      <c r="N40" s="308"/>
      <c r="O40" s="305"/>
      <c r="P40" s="306"/>
      <c r="Q40" s="305"/>
      <c r="R40" s="306"/>
      <c r="S40" s="309"/>
      <c r="T40" s="311"/>
      <c r="U40" s="621">
        <f t="shared" si="0"/>
        <v>0</v>
      </c>
      <c r="V40" s="623">
        <f t="shared" si="1"/>
        <v>0</v>
      </c>
    </row>
    <row r="41" spans="1:22" ht="12.75" customHeight="1">
      <c r="A41" s="196" t="str">
        <f>'t1'!A41</f>
        <v>DOC.RELIG. SCUOLA EL. MAT. T.D. CON CONTR. ANNUA ANNUALE</v>
      </c>
      <c r="B41" s="281" t="str">
        <f>'t1'!B41</f>
        <v>014803</v>
      </c>
      <c r="C41" s="305"/>
      <c r="D41" s="306"/>
      <c r="E41" s="305"/>
      <c r="F41" s="306"/>
      <c r="G41" s="305"/>
      <c r="H41" s="306"/>
      <c r="I41" s="305"/>
      <c r="J41" s="306"/>
      <c r="K41" s="305"/>
      <c r="L41" s="306"/>
      <c r="M41" s="307"/>
      <c r="N41" s="308"/>
      <c r="O41" s="305"/>
      <c r="P41" s="306"/>
      <c r="Q41" s="305"/>
      <c r="R41" s="306"/>
      <c r="S41" s="309"/>
      <c r="T41" s="311"/>
      <c r="U41" s="621">
        <f t="shared" si="0"/>
        <v>0</v>
      </c>
      <c r="V41" s="623">
        <f t="shared" si="1"/>
        <v>0</v>
      </c>
    </row>
    <row r="42" spans="1:22" ht="12.75" customHeight="1">
      <c r="A42" s="196" t="str">
        <f>'t1'!A42</f>
        <v>DIR. SERV. GEN. ED AMM.TEMPO DETER.</v>
      </c>
      <c r="B42" s="281" t="str">
        <f>'t1'!B42</f>
        <v>013160</v>
      </c>
      <c r="C42" s="305"/>
      <c r="D42" s="306"/>
      <c r="E42" s="305"/>
      <c r="F42" s="306"/>
      <c r="G42" s="305"/>
      <c r="H42" s="306"/>
      <c r="I42" s="305"/>
      <c r="J42" s="306"/>
      <c r="K42" s="305"/>
      <c r="L42" s="306"/>
      <c r="M42" s="307"/>
      <c r="N42" s="308"/>
      <c r="O42" s="305"/>
      <c r="P42" s="306"/>
      <c r="Q42" s="305"/>
      <c r="R42" s="306"/>
      <c r="S42" s="309"/>
      <c r="T42" s="311"/>
      <c r="U42" s="621">
        <f t="shared" si="0"/>
        <v>0</v>
      </c>
      <c r="V42" s="623">
        <f t="shared" si="1"/>
        <v>0</v>
      </c>
    </row>
    <row r="43" spans="1:22" ht="12.75" customHeight="1">
      <c r="A43" s="196" t="str">
        <f>'t1'!A43</f>
        <v>COORDINATORE AMMINISTRATIVO TEMPO DET. ANNUALE</v>
      </c>
      <c r="B43" s="281" t="str">
        <f>'t1'!B43</f>
        <v>013650</v>
      </c>
      <c r="C43" s="305"/>
      <c r="D43" s="306"/>
      <c r="E43" s="305"/>
      <c r="F43" s="306"/>
      <c r="G43" s="305"/>
      <c r="H43" s="306"/>
      <c r="I43" s="305"/>
      <c r="J43" s="306"/>
      <c r="K43" s="305"/>
      <c r="L43" s="306"/>
      <c r="M43" s="307"/>
      <c r="N43" s="308"/>
      <c r="O43" s="305"/>
      <c r="P43" s="306"/>
      <c r="Q43" s="305"/>
      <c r="R43" s="306"/>
      <c r="S43" s="309"/>
      <c r="T43" s="311"/>
      <c r="U43" s="621">
        <f t="shared" si="0"/>
        <v>0</v>
      </c>
      <c r="V43" s="623">
        <f t="shared" si="1"/>
        <v>0</v>
      </c>
    </row>
    <row r="44" spans="1:22" ht="12.75" customHeight="1">
      <c r="A44" s="196" t="str">
        <f>'t1'!A44</f>
        <v>COORDINATORE TECNICO TEMPO DET. ANNUALE</v>
      </c>
      <c r="B44" s="281" t="str">
        <f>'t1'!B44</f>
        <v>013653</v>
      </c>
      <c r="C44" s="305"/>
      <c r="D44" s="306"/>
      <c r="E44" s="305"/>
      <c r="F44" s="306"/>
      <c r="G44" s="305"/>
      <c r="H44" s="306"/>
      <c r="I44" s="305"/>
      <c r="J44" s="306"/>
      <c r="K44" s="305"/>
      <c r="L44" s="306"/>
      <c r="M44" s="307"/>
      <c r="N44" s="308"/>
      <c r="O44" s="305"/>
      <c r="P44" s="306"/>
      <c r="Q44" s="305"/>
      <c r="R44" s="306"/>
      <c r="S44" s="309"/>
      <c r="T44" s="311"/>
      <c r="U44" s="621">
        <f t="shared" si="0"/>
        <v>0</v>
      </c>
      <c r="V44" s="623">
        <f t="shared" si="1"/>
        <v>0</v>
      </c>
    </row>
    <row r="45" spans="1:22" ht="12.75" customHeight="1">
      <c r="A45" s="196" t="str">
        <f>'t1'!A45</f>
        <v>ASSISTENTE AMM.VO TEMPO DET. ANNUALE</v>
      </c>
      <c r="B45" s="281" t="str">
        <f>'t1'!B45</f>
        <v>012118</v>
      </c>
      <c r="C45" s="305"/>
      <c r="D45" s="306"/>
      <c r="E45" s="305"/>
      <c r="F45" s="306"/>
      <c r="G45" s="305"/>
      <c r="H45" s="306"/>
      <c r="I45" s="305"/>
      <c r="J45" s="306"/>
      <c r="K45" s="305"/>
      <c r="L45" s="306"/>
      <c r="M45" s="307"/>
      <c r="N45" s="308"/>
      <c r="O45" s="305"/>
      <c r="P45" s="306"/>
      <c r="Q45" s="305"/>
      <c r="R45" s="306"/>
      <c r="S45" s="309"/>
      <c r="T45" s="311"/>
      <c r="U45" s="621">
        <f t="shared" si="0"/>
        <v>0</v>
      </c>
      <c r="V45" s="623">
        <f t="shared" si="1"/>
        <v>0</v>
      </c>
    </row>
    <row r="46" spans="1:22" ht="12.75" customHeight="1">
      <c r="A46" s="196" t="str">
        <f>'t1'!A46</f>
        <v>ASSISTENTE TECN. TEMPO DET. ANNUALE</v>
      </c>
      <c r="B46" s="281" t="str">
        <f>'t1'!B46</f>
        <v>012120</v>
      </c>
      <c r="C46" s="305"/>
      <c r="D46" s="306"/>
      <c r="E46" s="305"/>
      <c r="F46" s="306"/>
      <c r="G46" s="305"/>
      <c r="H46" s="306"/>
      <c r="I46" s="305"/>
      <c r="J46" s="306"/>
      <c r="K46" s="305"/>
      <c r="L46" s="306"/>
      <c r="M46" s="307"/>
      <c r="N46" s="308"/>
      <c r="O46" s="305"/>
      <c r="P46" s="306"/>
      <c r="Q46" s="305"/>
      <c r="R46" s="306"/>
      <c r="S46" s="309"/>
      <c r="T46" s="311"/>
      <c r="U46" s="621">
        <f t="shared" si="0"/>
        <v>0</v>
      </c>
      <c r="V46" s="623">
        <f t="shared" si="1"/>
        <v>0</v>
      </c>
    </row>
    <row r="47" spans="1:22" ht="12.75" customHeight="1">
      <c r="A47" s="196" t="str">
        <f>'t1'!A47</f>
        <v>CUOCO/INFERMIERE/GUARDAROBIERE TEMPO DETERM.ANNUALE</v>
      </c>
      <c r="B47" s="281" t="str">
        <f>'t1'!B47</f>
        <v>012126</v>
      </c>
      <c r="C47" s="305"/>
      <c r="D47" s="306"/>
      <c r="E47" s="305"/>
      <c r="F47" s="306"/>
      <c r="G47" s="305"/>
      <c r="H47" s="306"/>
      <c r="I47" s="305"/>
      <c r="J47" s="306"/>
      <c r="K47" s="305"/>
      <c r="L47" s="306"/>
      <c r="M47" s="307"/>
      <c r="N47" s="308"/>
      <c r="O47" s="305"/>
      <c r="P47" s="306"/>
      <c r="Q47" s="305"/>
      <c r="R47" s="306"/>
      <c r="S47" s="309"/>
      <c r="T47" s="311"/>
      <c r="U47" s="621">
        <f t="shared" si="0"/>
        <v>0</v>
      </c>
      <c r="V47" s="623">
        <f t="shared" si="1"/>
        <v>0</v>
      </c>
    </row>
    <row r="48" spans="1:22" ht="12.75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305"/>
      <c r="D48" s="306"/>
      <c r="E48" s="305"/>
      <c r="F48" s="306"/>
      <c r="G48" s="305"/>
      <c r="H48" s="306"/>
      <c r="I48" s="305"/>
      <c r="J48" s="306"/>
      <c r="K48" s="305"/>
      <c r="L48" s="306"/>
      <c r="M48" s="307"/>
      <c r="N48" s="308"/>
      <c r="O48" s="305"/>
      <c r="P48" s="306"/>
      <c r="Q48" s="305"/>
      <c r="R48" s="306"/>
      <c r="S48" s="309"/>
      <c r="T48" s="311"/>
      <c r="U48" s="621">
        <f t="shared" si="0"/>
        <v>0</v>
      </c>
      <c r="V48" s="623">
        <f t="shared" si="1"/>
        <v>0</v>
      </c>
    </row>
    <row r="49" spans="1:22" ht="12.75" customHeight="1">
      <c r="A49" s="196" t="str">
        <f>'t1'!A49</f>
        <v>COLLABORATORE SCOLASTICO TEMPO DET.ANNUALE</v>
      </c>
      <c r="B49" s="281" t="str">
        <f>'t1'!B49</f>
        <v>011124</v>
      </c>
      <c r="C49" s="305"/>
      <c r="D49" s="306"/>
      <c r="E49" s="305"/>
      <c r="F49" s="306"/>
      <c r="G49" s="305"/>
      <c r="H49" s="306"/>
      <c r="I49" s="305"/>
      <c r="J49" s="306"/>
      <c r="K49" s="305"/>
      <c r="L49" s="306"/>
      <c r="M49" s="307"/>
      <c r="N49" s="308"/>
      <c r="O49" s="305"/>
      <c r="P49" s="306"/>
      <c r="Q49" s="305"/>
      <c r="R49" s="306"/>
      <c r="S49" s="309"/>
      <c r="T49" s="311"/>
      <c r="U49" s="621">
        <f t="shared" si="0"/>
        <v>0</v>
      </c>
      <c r="V49" s="623">
        <f t="shared" si="1"/>
        <v>0</v>
      </c>
    </row>
    <row r="50" spans="1:22" ht="12.75" customHeight="1">
      <c r="A50" s="196" t="str">
        <f>'t1'!A50</f>
        <v>DOC. LAUR. IST. SEC. II GRADO T. DETERM. NON ANNUALE</v>
      </c>
      <c r="B50" s="281" t="str">
        <f>'t1'!B50</f>
        <v>016133</v>
      </c>
      <c r="C50" s="312"/>
      <c r="D50" s="313"/>
      <c r="E50" s="312"/>
      <c r="F50" s="313"/>
      <c r="G50" s="312"/>
      <c r="H50" s="313"/>
      <c r="I50" s="312"/>
      <c r="J50" s="313"/>
      <c r="K50" s="312"/>
      <c r="L50" s="313"/>
      <c r="M50" s="314"/>
      <c r="N50" s="315"/>
      <c r="O50" s="312"/>
      <c r="P50" s="313"/>
      <c r="Q50" s="312"/>
      <c r="R50" s="313"/>
      <c r="S50" s="316"/>
      <c r="T50" s="311"/>
      <c r="U50" s="621">
        <f t="shared" si="0"/>
        <v>0</v>
      </c>
      <c r="V50" s="623">
        <f t="shared" si="1"/>
        <v>0</v>
      </c>
    </row>
    <row r="51" spans="1:22" ht="12.75" customHeight="1">
      <c r="A51" s="196" t="str">
        <f>'t1'!A51</f>
        <v>DOC. LAUR. SOST. IST. SEC. II GRADO T. DETER. NON ANNUALE</v>
      </c>
      <c r="B51" s="281" t="str">
        <f>'t1'!B51</f>
        <v>016632</v>
      </c>
      <c r="C51" s="312"/>
      <c r="D51" s="313"/>
      <c r="E51" s="312"/>
      <c r="F51" s="313"/>
      <c r="G51" s="312"/>
      <c r="H51" s="313"/>
      <c r="I51" s="312"/>
      <c r="J51" s="313"/>
      <c r="K51" s="312"/>
      <c r="L51" s="313"/>
      <c r="M51" s="314"/>
      <c r="N51" s="315"/>
      <c r="O51" s="312"/>
      <c r="P51" s="313"/>
      <c r="Q51" s="312"/>
      <c r="R51" s="313"/>
      <c r="S51" s="316"/>
      <c r="T51" s="311"/>
      <c r="U51" s="621">
        <f t="shared" si="0"/>
        <v>0</v>
      </c>
      <c r="V51" s="623">
        <f t="shared" si="1"/>
        <v>0</v>
      </c>
    </row>
    <row r="52" spans="1:22" ht="12.75" customHeight="1">
      <c r="A52" s="196" t="str">
        <f>'t1'!A52</f>
        <v>DOC. SCUOLA MEDIA ED EQUIP. TEMPO DETERM. NON ANNUALE</v>
      </c>
      <c r="B52" s="281" t="str">
        <f>'t1'!B52</f>
        <v>016137</v>
      </c>
      <c r="C52" s="312"/>
      <c r="D52" s="313"/>
      <c r="E52" s="312"/>
      <c r="F52" s="313"/>
      <c r="G52" s="312"/>
      <c r="H52" s="313"/>
      <c r="I52" s="312"/>
      <c r="J52" s="313"/>
      <c r="K52" s="312"/>
      <c r="L52" s="313"/>
      <c r="M52" s="314"/>
      <c r="N52" s="315"/>
      <c r="O52" s="312"/>
      <c r="P52" s="313"/>
      <c r="Q52" s="312"/>
      <c r="R52" s="313"/>
      <c r="S52" s="316"/>
      <c r="T52" s="311"/>
      <c r="U52" s="621">
        <f t="shared" si="0"/>
        <v>0</v>
      </c>
      <c r="V52" s="623">
        <f t="shared" si="1"/>
        <v>0</v>
      </c>
    </row>
    <row r="53" spans="1:22" ht="12.75" customHeight="1">
      <c r="A53" s="196" t="str">
        <f>'t1'!A53</f>
        <v>DOC. LAUR. SOST. SCUOLA MEDIA T.DETER. NON ANNUALE</v>
      </c>
      <c r="B53" s="281" t="str">
        <f>'t1'!B53</f>
        <v>016640</v>
      </c>
      <c r="C53" s="312"/>
      <c r="D53" s="313"/>
      <c r="E53" s="312"/>
      <c r="F53" s="313"/>
      <c r="G53" s="312"/>
      <c r="H53" s="313"/>
      <c r="I53" s="312"/>
      <c r="J53" s="313"/>
      <c r="K53" s="312"/>
      <c r="L53" s="313"/>
      <c r="M53" s="314"/>
      <c r="N53" s="315"/>
      <c r="O53" s="312"/>
      <c r="P53" s="313"/>
      <c r="Q53" s="312"/>
      <c r="R53" s="313"/>
      <c r="S53" s="316"/>
      <c r="T53" s="311"/>
      <c r="U53" s="621">
        <f t="shared" si="0"/>
        <v>0</v>
      </c>
      <c r="V53" s="623">
        <f t="shared" si="1"/>
        <v>0</v>
      </c>
    </row>
    <row r="54" spans="1:22" ht="12.75" customHeight="1">
      <c r="A54" s="196" t="str">
        <f>'t1'!A54</f>
        <v>INS. SC. ELEMENTARE E EQUIP. TEMPO DETERM. NON ANNUALE</v>
      </c>
      <c r="B54" s="281" t="str">
        <f>'t1'!B54</f>
        <v>014153</v>
      </c>
      <c r="C54" s="312"/>
      <c r="D54" s="313"/>
      <c r="E54" s="312"/>
      <c r="F54" s="313"/>
      <c r="G54" s="312"/>
      <c r="H54" s="313"/>
      <c r="I54" s="312"/>
      <c r="J54" s="313"/>
      <c r="K54" s="312"/>
      <c r="L54" s="313"/>
      <c r="M54" s="314"/>
      <c r="N54" s="315"/>
      <c r="O54" s="312"/>
      <c r="P54" s="313"/>
      <c r="Q54" s="312"/>
      <c r="R54" s="313"/>
      <c r="S54" s="316"/>
      <c r="T54" s="311"/>
      <c r="U54" s="621">
        <f t="shared" si="0"/>
        <v>0</v>
      </c>
      <c r="V54" s="623">
        <f t="shared" si="1"/>
        <v>0</v>
      </c>
    </row>
    <row r="55" spans="1:22" ht="12.75" customHeight="1">
      <c r="A55" s="196" t="str">
        <f>'t1'!A55</f>
        <v>DOC. DIPL. SOST SCUOLA ELEM. T. DETER. NON ANNUALE</v>
      </c>
      <c r="B55" s="281" t="str">
        <f>'t1'!B55</f>
        <v>014636</v>
      </c>
      <c r="C55" s="312"/>
      <c r="D55" s="313"/>
      <c r="E55" s="312"/>
      <c r="F55" s="313"/>
      <c r="G55" s="312"/>
      <c r="H55" s="313"/>
      <c r="I55" s="312"/>
      <c r="J55" s="313"/>
      <c r="K55" s="312"/>
      <c r="L55" s="313"/>
      <c r="M55" s="314"/>
      <c r="N55" s="315"/>
      <c r="O55" s="312"/>
      <c r="P55" s="313"/>
      <c r="Q55" s="312"/>
      <c r="R55" s="313"/>
      <c r="S55" s="316"/>
      <c r="T55" s="311"/>
      <c r="U55" s="621">
        <f t="shared" si="0"/>
        <v>0</v>
      </c>
      <c r="V55" s="623">
        <f t="shared" si="1"/>
        <v>0</v>
      </c>
    </row>
    <row r="56" spans="1:22" ht="12.75" customHeight="1">
      <c r="A56" s="196" t="str">
        <f>'t1'!A56</f>
        <v>INS. SCUOLA MATERNA TEMPO DETERM. NON ANNUALE</v>
      </c>
      <c r="B56" s="281" t="str">
        <f>'t1'!B56</f>
        <v>014157</v>
      </c>
      <c r="C56" s="312"/>
      <c r="D56" s="313"/>
      <c r="E56" s="312"/>
      <c r="F56" s="313"/>
      <c r="G56" s="312"/>
      <c r="H56" s="313"/>
      <c r="I56" s="312"/>
      <c r="J56" s="313"/>
      <c r="K56" s="312"/>
      <c r="L56" s="313"/>
      <c r="M56" s="314"/>
      <c r="N56" s="315"/>
      <c r="O56" s="312"/>
      <c r="P56" s="313"/>
      <c r="Q56" s="312"/>
      <c r="R56" s="313"/>
      <c r="S56" s="316"/>
      <c r="T56" s="311"/>
      <c r="U56" s="621">
        <f t="shared" si="0"/>
        <v>0</v>
      </c>
      <c r="V56" s="623">
        <f t="shared" si="1"/>
        <v>0</v>
      </c>
    </row>
    <row r="57" spans="1:22" ht="12.75" customHeight="1">
      <c r="A57" s="196" t="str">
        <f>'t1'!A57</f>
        <v>DOC.DIPL.SOST.SC. MATERNA T.DET. NON ANNUALE</v>
      </c>
      <c r="B57" s="281" t="str">
        <f>'t1'!B57</f>
        <v>014644</v>
      </c>
      <c r="C57" s="312"/>
      <c r="D57" s="313"/>
      <c r="E57" s="312"/>
      <c r="F57" s="313"/>
      <c r="G57" s="312"/>
      <c r="H57" s="313"/>
      <c r="I57" s="312"/>
      <c r="J57" s="313"/>
      <c r="K57" s="312"/>
      <c r="L57" s="313"/>
      <c r="M57" s="314"/>
      <c r="N57" s="315"/>
      <c r="O57" s="312"/>
      <c r="P57" s="313"/>
      <c r="Q57" s="312"/>
      <c r="R57" s="313"/>
      <c r="S57" s="316"/>
      <c r="T57" s="311"/>
      <c r="U57" s="621">
        <f t="shared" si="0"/>
        <v>0</v>
      </c>
      <c r="V57" s="623">
        <f t="shared" si="1"/>
        <v>0</v>
      </c>
    </row>
    <row r="58" spans="1:22" ht="12.75" customHeight="1">
      <c r="A58" s="196" t="str">
        <f>'t1'!A58</f>
        <v>INS. DIPL. ISTIT. II GRADO TEMPO DETERM. NON ANNUALE</v>
      </c>
      <c r="B58" s="281" t="str">
        <f>'t1'!B58</f>
        <v>014145</v>
      </c>
      <c r="C58" s="312"/>
      <c r="D58" s="313"/>
      <c r="E58" s="312"/>
      <c r="F58" s="313"/>
      <c r="G58" s="312"/>
      <c r="H58" s="313"/>
      <c r="I58" s="312"/>
      <c r="J58" s="313"/>
      <c r="K58" s="312"/>
      <c r="L58" s="313"/>
      <c r="M58" s="314"/>
      <c r="N58" s="315"/>
      <c r="O58" s="312"/>
      <c r="P58" s="313"/>
      <c r="Q58" s="312"/>
      <c r="R58" s="313"/>
      <c r="S58" s="316"/>
      <c r="T58" s="311"/>
      <c r="U58" s="621">
        <f t="shared" si="0"/>
        <v>0</v>
      </c>
      <c r="V58" s="623">
        <f t="shared" si="1"/>
        <v>0</v>
      </c>
    </row>
    <row r="59" spans="1:22" ht="12.75" customHeight="1">
      <c r="A59" s="196" t="str">
        <f>'t1'!A59</f>
        <v>DOC. DIPL. SOST.IST. SEC. II GRADO T. DET. NON ANNUALE</v>
      </c>
      <c r="B59" s="281" t="str">
        <f>'t1'!B59</f>
        <v>014658</v>
      </c>
      <c r="C59" s="312"/>
      <c r="D59" s="313"/>
      <c r="E59" s="312"/>
      <c r="F59" s="313"/>
      <c r="G59" s="312"/>
      <c r="H59" s="313"/>
      <c r="I59" s="312"/>
      <c r="J59" s="313"/>
      <c r="K59" s="312"/>
      <c r="L59" s="313"/>
      <c r="M59" s="314"/>
      <c r="N59" s="315"/>
      <c r="O59" s="312"/>
      <c r="P59" s="313"/>
      <c r="Q59" s="312"/>
      <c r="R59" s="313"/>
      <c r="S59" s="316"/>
      <c r="T59" s="311"/>
      <c r="U59" s="621">
        <f t="shared" si="0"/>
        <v>0</v>
      </c>
      <c r="V59" s="623">
        <f t="shared" si="1"/>
        <v>0</v>
      </c>
    </row>
    <row r="60" spans="1:22" ht="12.75" customHeight="1">
      <c r="A60" s="196" t="str">
        <f>'t1'!A60</f>
        <v>PERS. EDUCAT. T. DET. NON ANNUALE</v>
      </c>
      <c r="B60" s="281" t="str">
        <f>'t1'!B60</f>
        <v>014648</v>
      </c>
      <c r="C60" s="312"/>
      <c r="D60" s="313"/>
      <c r="E60" s="312"/>
      <c r="F60" s="313"/>
      <c r="G60" s="312"/>
      <c r="H60" s="313"/>
      <c r="I60" s="312"/>
      <c r="J60" s="313"/>
      <c r="K60" s="312"/>
      <c r="L60" s="313"/>
      <c r="M60" s="314"/>
      <c r="N60" s="315"/>
      <c r="O60" s="312"/>
      <c r="P60" s="313"/>
      <c r="Q60" s="312"/>
      <c r="R60" s="313"/>
      <c r="S60" s="316"/>
      <c r="T60" s="311"/>
      <c r="U60" s="621">
        <f t="shared" si="0"/>
        <v>0</v>
      </c>
      <c r="V60" s="623">
        <f t="shared" si="1"/>
        <v>0</v>
      </c>
    </row>
    <row r="61" spans="1:22" ht="12.75" customHeight="1">
      <c r="A61" s="196" t="str">
        <f>'t1'!A61</f>
        <v>DOC.RELIG. SCUOLA SECOND. T. D.CON CONTR. TERMINE ATT. DID.</v>
      </c>
      <c r="B61" s="281" t="str">
        <f>'t1'!B61</f>
        <v>016804</v>
      </c>
      <c r="C61" s="312"/>
      <c r="D61" s="313"/>
      <c r="E61" s="312"/>
      <c r="F61" s="313"/>
      <c r="G61" s="312"/>
      <c r="H61" s="313"/>
      <c r="I61" s="312"/>
      <c r="J61" s="313"/>
      <c r="K61" s="312"/>
      <c r="L61" s="313"/>
      <c r="M61" s="314"/>
      <c r="N61" s="315"/>
      <c r="O61" s="312"/>
      <c r="P61" s="313"/>
      <c r="Q61" s="312"/>
      <c r="R61" s="313"/>
      <c r="S61" s="316"/>
      <c r="T61" s="311"/>
      <c r="U61" s="621">
        <f t="shared" si="0"/>
        <v>0</v>
      </c>
      <c r="V61" s="623">
        <f t="shared" si="1"/>
        <v>0</v>
      </c>
    </row>
    <row r="62" spans="1:22" ht="12.75" customHeight="1">
      <c r="A62" s="196" t="str">
        <f>'t1'!A62</f>
        <v>DOC.RELIG. SCUOLA EL. MAT. T. D. CONTR. TERMINE ATT. DID. </v>
      </c>
      <c r="B62" s="281" t="str">
        <f>'t1'!B62</f>
        <v>014805</v>
      </c>
      <c r="C62" s="312"/>
      <c r="D62" s="313"/>
      <c r="E62" s="312"/>
      <c r="F62" s="313"/>
      <c r="G62" s="312"/>
      <c r="H62" s="313"/>
      <c r="I62" s="312"/>
      <c r="J62" s="313"/>
      <c r="K62" s="312"/>
      <c r="L62" s="313"/>
      <c r="M62" s="314"/>
      <c r="N62" s="315"/>
      <c r="O62" s="312"/>
      <c r="P62" s="313"/>
      <c r="Q62" s="312"/>
      <c r="R62" s="313"/>
      <c r="S62" s="316"/>
      <c r="T62" s="311"/>
      <c r="U62" s="621">
        <f t="shared" si="0"/>
        <v>0</v>
      </c>
      <c r="V62" s="623">
        <f t="shared" si="1"/>
        <v>0</v>
      </c>
    </row>
    <row r="63" spans="1:22" ht="12.75" customHeight="1">
      <c r="A63" s="196" t="str">
        <f>'t1'!A63</f>
        <v>DIR. SERV, GEN. ED AMM. TEMPO DETER. NON ANNUALE</v>
      </c>
      <c r="B63" s="281" t="str">
        <f>'t1'!B63</f>
        <v>013710</v>
      </c>
      <c r="C63" s="312"/>
      <c r="D63" s="313"/>
      <c r="E63" s="312"/>
      <c r="F63" s="313"/>
      <c r="G63" s="312"/>
      <c r="H63" s="313"/>
      <c r="I63" s="312"/>
      <c r="J63" s="313"/>
      <c r="K63" s="312"/>
      <c r="L63" s="313"/>
      <c r="M63" s="314"/>
      <c r="N63" s="315"/>
      <c r="O63" s="312"/>
      <c r="P63" s="313"/>
      <c r="Q63" s="312"/>
      <c r="R63" s="313"/>
      <c r="S63" s="316"/>
      <c r="T63" s="311"/>
      <c r="U63" s="621">
        <f t="shared" si="0"/>
        <v>0</v>
      </c>
      <c r="V63" s="623">
        <f t="shared" si="1"/>
        <v>0</v>
      </c>
    </row>
    <row r="64" spans="1:22" ht="12.75" customHeight="1">
      <c r="A64" s="196" t="str">
        <f>'t1'!A64</f>
        <v>COORDINATORE AMMINISTRATIVO TEMPO DET. NON ANNUALE</v>
      </c>
      <c r="B64" s="281" t="str">
        <f>'t1'!B64</f>
        <v>013651</v>
      </c>
      <c r="C64" s="312"/>
      <c r="D64" s="313"/>
      <c r="E64" s="312"/>
      <c r="F64" s="313"/>
      <c r="G64" s="312"/>
      <c r="H64" s="313"/>
      <c r="I64" s="312"/>
      <c r="J64" s="313"/>
      <c r="K64" s="312"/>
      <c r="L64" s="313"/>
      <c r="M64" s="314"/>
      <c r="N64" s="315"/>
      <c r="O64" s="312"/>
      <c r="P64" s="313"/>
      <c r="Q64" s="312"/>
      <c r="R64" s="313"/>
      <c r="S64" s="316"/>
      <c r="T64" s="311"/>
      <c r="U64" s="621">
        <f t="shared" si="0"/>
        <v>0</v>
      </c>
      <c r="V64" s="623">
        <f t="shared" si="1"/>
        <v>0</v>
      </c>
    </row>
    <row r="65" spans="1:22" ht="12.75" customHeight="1">
      <c r="A65" s="196" t="str">
        <f>'t1'!A65</f>
        <v>COORDINATORE TECNICO TEMPO DET. NON ANNUALE</v>
      </c>
      <c r="B65" s="281" t="str">
        <f>'t1'!B65</f>
        <v>013654</v>
      </c>
      <c r="C65" s="312"/>
      <c r="D65" s="313"/>
      <c r="E65" s="312"/>
      <c r="F65" s="313"/>
      <c r="G65" s="312"/>
      <c r="H65" s="313"/>
      <c r="I65" s="312"/>
      <c r="J65" s="313"/>
      <c r="K65" s="312"/>
      <c r="L65" s="313"/>
      <c r="M65" s="314"/>
      <c r="N65" s="315"/>
      <c r="O65" s="312"/>
      <c r="P65" s="313"/>
      <c r="Q65" s="312"/>
      <c r="R65" s="313"/>
      <c r="S65" s="316"/>
      <c r="T65" s="311"/>
      <c r="U65" s="621">
        <f t="shared" si="0"/>
        <v>0</v>
      </c>
      <c r="V65" s="623">
        <f t="shared" si="1"/>
        <v>0</v>
      </c>
    </row>
    <row r="66" spans="1:22" ht="12.75" customHeight="1">
      <c r="A66" s="196" t="str">
        <f>'t1'!A66</f>
        <v>ASSIST.AMM.VO TEMPO DET. NON ANNUALE</v>
      </c>
      <c r="B66" s="281" t="str">
        <f>'t1'!B66</f>
        <v>012613</v>
      </c>
      <c r="C66" s="312"/>
      <c r="D66" s="313"/>
      <c r="E66" s="312"/>
      <c r="F66" s="313"/>
      <c r="G66" s="312"/>
      <c r="H66" s="313"/>
      <c r="I66" s="312"/>
      <c r="J66" s="313"/>
      <c r="K66" s="312"/>
      <c r="L66" s="313"/>
      <c r="M66" s="314"/>
      <c r="N66" s="315"/>
      <c r="O66" s="312"/>
      <c r="P66" s="313"/>
      <c r="Q66" s="312"/>
      <c r="R66" s="313"/>
      <c r="S66" s="316"/>
      <c r="T66" s="311"/>
      <c r="U66" s="621">
        <f t="shared" si="0"/>
        <v>0</v>
      </c>
      <c r="V66" s="623">
        <f t="shared" si="1"/>
        <v>0</v>
      </c>
    </row>
    <row r="67" spans="1:22" ht="12.75" customHeight="1">
      <c r="A67" s="196" t="str">
        <f>'t1'!A67</f>
        <v>ASSIST.TECN. T. DETERM. NON ANNUALE</v>
      </c>
      <c r="B67" s="281" t="str">
        <f>'t1'!B67</f>
        <v>012615</v>
      </c>
      <c r="C67" s="312"/>
      <c r="D67" s="313"/>
      <c r="E67" s="312"/>
      <c r="F67" s="313"/>
      <c r="G67" s="312"/>
      <c r="H67" s="313"/>
      <c r="I67" s="312"/>
      <c r="J67" s="313"/>
      <c r="K67" s="312"/>
      <c r="L67" s="313"/>
      <c r="M67" s="314"/>
      <c r="N67" s="315"/>
      <c r="O67" s="312"/>
      <c r="P67" s="313"/>
      <c r="Q67" s="312"/>
      <c r="R67" s="313"/>
      <c r="S67" s="316"/>
      <c r="T67" s="311"/>
      <c r="U67" s="621">
        <f t="shared" si="0"/>
        <v>0</v>
      </c>
      <c r="V67" s="623">
        <f t="shared" si="1"/>
        <v>0</v>
      </c>
    </row>
    <row r="68" spans="1:22" ht="12.75" customHeight="1">
      <c r="A68" s="196" t="str">
        <f>'t1'!A68</f>
        <v>CUOCO/INFERMIERE/GUARDAROBIERE T.DETER.NON ANNUALE</v>
      </c>
      <c r="B68" s="281" t="str">
        <f>'t1'!B68</f>
        <v>012621</v>
      </c>
      <c r="C68" s="312"/>
      <c r="D68" s="313"/>
      <c r="E68" s="312"/>
      <c r="F68" s="313"/>
      <c r="G68" s="312"/>
      <c r="H68" s="313"/>
      <c r="I68" s="312"/>
      <c r="J68" s="313"/>
      <c r="K68" s="312"/>
      <c r="L68" s="313"/>
      <c r="M68" s="314"/>
      <c r="N68" s="315"/>
      <c r="O68" s="312"/>
      <c r="P68" s="313"/>
      <c r="Q68" s="312"/>
      <c r="R68" s="313"/>
      <c r="S68" s="316"/>
      <c r="T68" s="311"/>
      <c r="U68" s="621">
        <f t="shared" si="0"/>
        <v>0</v>
      </c>
      <c r="V68" s="623">
        <f t="shared" si="1"/>
        <v>0</v>
      </c>
    </row>
    <row r="69" spans="1:22" ht="12.75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312"/>
      <c r="D69" s="313"/>
      <c r="E69" s="312"/>
      <c r="F69" s="313"/>
      <c r="G69" s="312"/>
      <c r="H69" s="313"/>
      <c r="I69" s="312"/>
      <c r="J69" s="313"/>
      <c r="K69" s="312"/>
      <c r="L69" s="313"/>
      <c r="M69" s="314"/>
      <c r="N69" s="315"/>
      <c r="O69" s="312"/>
      <c r="P69" s="313"/>
      <c r="Q69" s="312"/>
      <c r="R69" s="313"/>
      <c r="S69" s="316"/>
      <c r="T69" s="311"/>
      <c r="U69" s="621">
        <f t="shared" si="0"/>
        <v>0</v>
      </c>
      <c r="V69" s="623">
        <f t="shared" si="1"/>
        <v>0</v>
      </c>
    </row>
    <row r="70" spans="1:22" ht="12.75" customHeight="1" thickBot="1">
      <c r="A70" s="196" t="str">
        <f>'t1'!A70</f>
        <v>COLLAB. SCOLAST. T. DETER. NON ANNUALE</v>
      </c>
      <c r="B70" s="281" t="str">
        <f>'t1'!B70</f>
        <v>011617</v>
      </c>
      <c r="C70" s="312"/>
      <c r="D70" s="313"/>
      <c r="E70" s="312"/>
      <c r="F70" s="313"/>
      <c r="G70" s="312"/>
      <c r="H70" s="313"/>
      <c r="I70" s="312"/>
      <c r="J70" s="313"/>
      <c r="K70" s="312"/>
      <c r="L70" s="313"/>
      <c r="M70" s="314"/>
      <c r="N70" s="315"/>
      <c r="O70" s="312"/>
      <c r="P70" s="313"/>
      <c r="Q70" s="312"/>
      <c r="R70" s="313"/>
      <c r="S70" s="316"/>
      <c r="T70" s="311"/>
      <c r="U70" s="621">
        <f t="shared" si="0"/>
        <v>0</v>
      </c>
      <c r="V70" s="623">
        <f t="shared" si="1"/>
        <v>0</v>
      </c>
    </row>
    <row r="71" spans="1:22" ht="17.25" customHeight="1" thickBot="1" thickTop="1">
      <c r="A71" s="81" t="s">
        <v>5</v>
      </c>
      <c r="B71" s="82"/>
      <c r="C71" s="618">
        <f aca="true" t="shared" si="2" ref="C71:V71">SUM(C6:C70)</f>
        <v>0</v>
      </c>
      <c r="D71" s="619">
        <f t="shared" si="2"/>
        <v>0</v>
      </c>
      <c r="E71" s="618">
        <f t="shared" si="2"/>
        <v>0</v>
      </c>
      <c r="F71" s="619">
        <f t="shared" si="2"/>
        <v>0</v>
      </c>
      <c r="G71" s="618">
        <f t="shared" si="2"/>
        <v>0</v>
      </c>
      <c r="H71" s="619">
        <f t="shared" si="2"/>
        <v>0</v>
      </c>
      <c r="I71" s="618">
        <f t="shared" si="2"/>
        <v>0</v>
      </c>
      <c r="J71" s="619">
        <f t="shared" si="2"/>
        <v>0</v>
      </c>
      <c r="K71" s="618">
        <f t="shared" si="2"/>
        <v>0</v>
      </c>
      <c r="L71" s="619">
        <f t="shared" si="2"/>
        <v>0</v>
      </c>
      <c r="M71" s="618">
        <f t="shared" si="2"/>
        <v>0</v>
      </c>
      <c r="N71" s="619">
        <f t="shared" si="2"/>
        <v>0</v>
      </c>
      <c r="O71" s="618">
        <f t="shared" si="2"/>
        <v>0</v>
      </c>
      <c r="P71" s="619">
        <f t="shared" si="2"/>
        <v>0</v>
      </c>
      <c r="Q71" s="618">
        <f t="shared" si="2"/>
        <v>0</v>
      </c>
      <c r="R71" s="619">
        <f t="shared" si="2"/>
        <v>0</v>
      </c>
      <c r="S71" s="618">
        <f t="shared" si="2"/>
        <v>0</v>
      </c>
      <c r="T71" s="619">
        <f t="shared" si="2"/>
        <v>0</v>
      </c>
      <c r="U71" s="618">
        <f t="shared" si="2"/>
        <v>0</v>
      </c>
      <c r="V71" s="620">
        <f t="shared" si="2"/>
        <v>0</v>
      </c>
    </row>
    <row r="72" spans="1:11" s="50" customFormat="1" ht="19.5" customHeight="1">
      <c r="A72" s="29" t="s">
        <v>129</v>
      </c>
      <c r="B72" s="7"/>
      <c r="C72" s="5"/>
      <c r="D72" s="5"/>
      <c r="E72" s="5"/>
      <c r="F72" s="5"/>
      <c r="G72" s="5"/>
      <c r="H72" s="5"/>
      <c r="I72" s="5"/>
      <c r="J72" s="5"/>
      <c r="K72" s="87"/>
    </row>
  </sheetData>
  <sheetProtection password="EA98" sheet="1" scenarios="1" formatColumns="0" selectLockedCells="1" autoFilter="0"/>
  <mergeCells count="11">
    <mergeCell ref="Q4:R4"/>
    <mergeCell ref="A1:T1"/>
    <mergeCell ref="C4:D4"/>
    <mergeCell ref="E4:F4"/>
    <mergeCell ref="G4:H4"/>
    <mergeCell ref="I4:J4"/>
    <mergeCell ref="P2:V2"/>
    <mergeCell ref="S4:T4"/>
    <mergeCell ref="K4:L4"/>
    <mergeCell ref="M4:N4"/>
    <mergeCell ref="O4:P4"/>
  </mergeCells>
  <printOptions horizontalCentered="1" verticalCentered="1"/>
  <pageMargins left="0" right="0" top="0.74" bottom="0.65" header="0.18" footer="0.54"/>
  <pageSetup fitToHeight="2" fitToWidth="1" horizontalDpi="600" verticalDpi="600" orientation="landscape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Z73"/>
  <sheetViews>
    <sheetView showGridLines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63" style="50" customWidth="1"/>
    <col min="2" max="2" width="9" style="52" bestFit="1" customWidth="1"/>
    <col min="3" max="24" width="8" style="50" customWidth="1"/>
    <col min="25" max="26" width="8.16015625" style="50" customWidth="1"/>
    <col min="27" max="16384" width="10.66015625" style="50" customWidth="1"/>
  </cols>
  <sheetData>
    <row r="1" spans="1:26" s="5" customFormat="1" ht="43.5" customHeight="1">
      <c r="A1" s="754" t="str">
        <f>'t1'!A1</f>
        <v>SCUOLA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  <c r="P1" s="754"/>
      <c r="Q1" s="754"/>
      <c r="R1" s="754"/>
      <c r="S1" s="754"/>
      <c r="T1" s="754"/>
      <c r="U1" s="754"/>
      <c r="V1" s="754"/>
      <c r="W1" s="754"/>
      <c r="Z1" s="413"/>
    </row>
    <row r="2" spans="1:26" ht="30" customHeight="1" thickBot="1">
      <c r="A2" s="51"/>
      <c r="S2" s="759"/>
      <c r="T2" s="759"/>
      <c r="U2" s="759"/>
      <c r="V2" s="759"/>
      <c r="W2" s="759"/>
      <c r="X2" s="759"/>
      <c r="Y2" s="759"/>
      <c r="Z2" s="759"/>
    </row>
    <row r="3" spans="1:26" ht="16.5" customHeight="1" thickBot="1">
      <c r="A3" s="53"/>
      <c r="B3" s="54"/>
      <c r="C3" s="55" t="s">
        <v>216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6"/>
      <c r="Z3" s="57"/>
    </row>
    <row r="4" spans="1:26" ht="16.5" customHeight="1" thickTop="1">
      <c r="A4" s="368" t="s">
        <v>84</v>
      </c>
      <c r="B4" s="58" t="s">
        <v>1</v>
      </c>
      <c r="C4" s="765" t="s">
        <v>125</v>
      </c>
      <c r="D4" s="766"/>
      <c r="E4" s="209" t="s">
        <v>126</v>
      </c>
      <c r="F4" s="208"/>
      <c r="G4" s="765" t="s">
        <v>14</v>
      </c>
      <c r="H4" s="766"/>
      <c r="I4" s="765" t="s">
        <v>15</v>
      </c>
      <c r="J4" s="766"/>
      <c r="K4" s="765" t="s">
        <v>16</v>
      </c>
      <c r="L4" s="766"/>
      <c r="M4" s="765" t="s">
        <v>17</v>
      </c>
      <c r="N4" s="766"/>
      <c r="O4" s="765" t="s">
        <v>18</v>
      </c>
      <c r="P4" s="766"/>
      <c r="Q4" s="765" t="s">
        <v>19</v>
      </c>
      <c r="R4" s="766"/>
      <c r="S4" s="765" t="s">
        <v>20</v>
      </c>
      <c r="T4" s="766"/>
      <c r="U4" s="765" t="s">
        <v>21</v>
      </c>
      <c r="V4" s="766"/>
      <c r="W4" s="765" t="s">
        <v>127</v>
      </c>
      <c r="X4" s="767"/>
      <c r="Y4" s="765" t="s">
        <v>5</v>
      </c>
      <c r="Z4" s="767"/>
    </row>
    <row r="5" spans="1:26" ht="12" thickBot="1">
      <c r="A5" s="59"/>
      <c r="B5" s="60"/>
      <c r="C5" s="61" t="s">
        <v>22</v>
      </c>
      <c r="D5" s="62" t="s">
        <v>23</v>
      </c>
      <c r="E5" s="61" t="s">
        <v>22</v>
      </c>
      <c r="F5" s="62" t="s">
        <v>23</v>
      </c>
      <c r="G5" s="61" t="s">
        <v>22</v>
      </c>
      <c r="H5" s="62" t="s">
        <v>23</v>
      </c>
      <c r="I5" s="61" t="s">
        <v>22</v>
      </c>
      <c r="J5" s="62" t="s">
        <v>23</v>
      </c>
      <c r="K5" s="61" t="s">
        <v>22</v>
      </c>
      <c r="L5" s="62" t="s">
        <v>23</v>
      </c>
      <c r="M5" s="61" t="s">
        <v>22</v>
      </c>
      <c r="N5" s="62" t="s">
        <v>23</v>
      </c>
      <c r="O5" s="61" t="s">
        <v>22</v>
      </c>
      <c r="P5" s="62" t="s">
        <v>23</v>
      </c>
      <c r="Q5" s="61" t="s">
        <v>22</v>
      </c>
      <c r="R5" s="62" t="s">
        <v>23</v>
      </c>
      <c r="S5" s="61" t="s">
        <v>22</v>
      </c>
      <c r="T5" s="62" t="s">
        <v>23</v>
      </c>
      <c r="U5" s="61" t="s">
        <v>22</v>
      </c>
      <c r="V5" s="62" t="s">
        <v>23</v>
      </c>
      <c r="W5" s="61" t="s">
        <v>22</v>
      </c>
      <c r="X5" s="63" t="s">
        <v>23</v>
      </c>
      <c r="Y5" s="61" t="s">
        <v>22</v>
      </c>
      <c r="Z5" s="63" t="s">
        <v>23</v>
      </c>
    </row>
    <row r="6" spans="1:26" ht="13.5" customHeight="1" thickTop="1">
      <c r="A6" s="28" t="str">
        <f>'t1'!A6</f>
        <v>DIRIGENTE SCOLASTICO</v>
      </c>
      <c r="B6" s="291" t="str">
        <f>'t1'!B6</f>
        <v>0D0158</v>
      </c>
      <c r="C6" s="335"/>
      <c r="D6" s="336"/>
      <c r="E6" s="337"/>
      <c r="F6" s="336"/>
      <c r="G6" s="335"/>
      <c r="H6" s="336"/>
      <c r="I6" s="335"/>
      <c r="J6" s="336"/>
      <c r="K6" s="335"/>
      <c r="L6" s="336"/>
      <c r="M6" s="335"/>
      <c r="N6" s="336"/>
      <c r="O6" s="337"/>
      <c r="P6" s="338"/>
      <c r="Q6" s="335"/>
      <c r="R6" s="336"/>
      <c r="S6" s="335"/>
      <c r="T6" s="336"/>
      <c r="U6" s="335"/>
      <c r="V6" s="336"/>
      <c r="W6" s="339"/>
      <c r="X6" s="340"/>
      <c r="Y6" s="624">
        <f>SUM(C6,E6,G6,I6,K6,M6,O6,Q6,S6,U6,W6)</f>
        <v>0</v>
      </c>
      <c r="Z6" s="625">
        <f>SUM(D6,F6,H6,J6,L6,N6,P6,R6,T6,V6,X6)</f>
        <v>0</v>
      </c>
    </row>
    <row r="7" spans="1:26" ht="13.5" customHeight="1">
      <c r="A7" s="196" t="str">
        <f>'t1'!A7</f>
        <v>EX PRESIDI/RUOLO AD ESAURIMENTO</v>
      </c>
      <c r="B7" s="281" t="str">
        <f>'t1'!B7</f>
        <v>0D0E58</v>
      </c>
      <c r="C7" s="335"/>
      <c r="D7" s="336"/>
      <c r="E7" s="337"/>
      <c r="F7" s="336"/>
      <c r="G7" s="335"/>
      <c r="H7" s="336"/>
      <c r="I7" s="335"/>
      <c r="J7" s="336"/>
      <c r="K7" s="335"/>
      <c r="L7" s="336"/>
      <c r="M7" s="335"/>
      <c r="N7" s="336"/>
      <c r="O7" s="337"/>
      <c r="P7" s="338"/>
      <c r="Q7" s="335"/>
      <c r="R7" s="336"/>
      <c r="S7" s="335"/>
      <c r="T7" s="336"/>
      <c r="U7" s="335"/>
      <c r="V7" s="336"/>
      <c r="W7" s="339"/>
      <c r="X7" s="336"/>
      <c r="Y7" s="626">
        <f aca="true" t="shared" si="0" ref="Y7:Y70">SUM(C7,E7,G7,I7,K7,M7,O7,Q7,S7,U7,W7)</f>
        <v>0</v>
      </c>
      <c r="Z7" s="627">
        <f aca="true" t="shared" si="1" ref="Z7:Z70">SUM(D7,F7,H7,J7,L7,N7,P7,R7,T7,V7,X7)</f>
        <v>0</v>
      </c>
    </row>
    <row r="8" spans="1:26" ht="13.5" customHeight="1">
      <c r="A8" s="196" t="str">
        <f>'t1'!A8</f>
        <v>DOC. LAUR. IST. SEC. II GRADO</v>
      </c>
      <c r="B8" s="281" t="str">
        <f>'t1'!B8</f>
        <v>016132</v>
      </c>
      <c r="C8" s="335"/>
      <c r="D8" s="336"/>
      <c r="E8" s="337"/>
      <c r="F8" s="336"/>
      <c r="G8" s="335"/>
      <c r="H8" s="336"/>
      <c r="I8" s="335"/>
      <c r="J8" s="336"/>
      <c r="K8" s="335"/>
      <c r="L8" s="336"/>
      <c r="M8" s="335"/>
      <c r="N8" s="336"/>
      <c r="O8" s="337"/>
      <c r="P8" s="338"/>
      <c r="Q8" s="335"/>
      <c r="R8" s="336"/>
      <c r="S8" s="335"/>
      <c r="T8" s="336"/>
      <c r="U8" s="335"/>
      <c r="V8" s="336"/>
      <c r="W8" s="339"/>
      <c r="X8" s="336"/>
      <c r="Y8" s="626">
        <f t="shared" si="0"/>
        <v>0</v>
      </c>
      <c r="Z8" s="627">
        <f t="shared" si="1"/>
        <v>0</v>
      </c>
    </row>
    <row r="9" spans="1:26" ht="13.5" customHeight="1">
      <c r="A9" s="196" t="str">
        <f>'t1'!A9</f>
        <v>DOC. LAUR. SOST. IST.SEC. II GRADO</v>
      </c>
      <c r="B9" s="281" t="str">
        <f>'t1'!B9</f>
        <v>016630</v>
      </c>
      <c r="C9" s="335"/>
      <c r="D9" s="336"/>
      <c r="E9" s="337"/>
      <c r="F9" s="336"/>
      <c r="G9" s="335"/>
      <c r="H9" s="336"/>
      <c r="I9" s="335"/>
      <c r="J9" s="336"/>
      <c r="K9" s="335"/>
      <c r="L9" s="336"/>
      <c r="M9" s="335"/>
      <c r="N9" s="336"/>
      <c r="O9" s="337"/>
      <c r="P9" s="338"/>
      <c r="Q9" s="335"/>
      <c r="R9" s="336"/>
      <c r="S9" s="335"/>
      <c r="T9" s="336"/>
      <c r="U9" s="335"/>
      <c r="V9" s="336"/>
      <c r="W9" s="339"/>
      <c r="X9" s="336"/>
      <c r="Y9" s="626">
        <f t="shared" si="0"/>
        <v>0</v>
      </c>
      <c r="Z9" s="627">
        <f t="shared" si="1"/>
        <v>0</v>
      </c>
    </row>
    <row r="10" spans="1:26" ht="13.5" customHeight="1">
      <c r="A10" s="196" t="str">
        <f>'t1'!A10</f>
        <v>DOC. SCUOLA MEDIA ED EQUIP.</v>
      </c>
      <c r="B10" s="281" t="str">
        <f>'t1'!B10</f>
        <v>016135</v>
      </c>
      <c r="C10" s="335"/>
      <c r="D10" s="336"/>
      <c r="E10" s="337"/>
      <c r="F10" s="336"/>
      <c r="G10" s="335"/>
      <c r="H10" s="336"/>
      <c r="I10" s="335"/>
      <c r="J10" s="336"/>
      <c r="K10" s="335"/>
      <c r="L10" s="336"/>
      <c r="M10" s="335"/>
      <c r="N10" s="336"/>
      <c r="O10" s="337"/>
      <c r="P10" s="338"/>
      <c r="Q10" s="335"/>
      <c r="R10" s="336"/>
      <c r="S10" s="335"/>
      <c r="T10" s="336"/>
      <c r="U10" s="335"/>
      <c r="V10" s="336"/>
      <c r="W10" s="339"/>
      <c r="X10" s="336"/>
      <c r="Y10" s="626">
        <f t="shared" si="0"/>
        <v>0</v>
      </c>
      <c r="Z10" s="627">
        <f t="shared" si="1"/>
        <v>0</v>
      </c>
    </row>
    <row r="11" spans="1:26" ht="13.5" customHeight="1">
      <c r="A11" s="196" t="str">
        <f>'t1'!A11</f>
        <v>DOC. LAUR. SOST. SCUOLA MEDIA</v>
      </c>
      <c r="B11" s="281" t="str">
        <f>'t1'!B11</f>
        <v>016638</v>
      </c>
      <c r="C11" s="335"/>
      <c r="D11" s="336"/>
      <c r="E11" s="337"/>
      <c r="F11" s="336"/>
      <c r="G11" s="335"/>
      <c r="H11" s="336"/>
      <c r="I11" s="335"/>
      <c r="J11" s="336"/>
      <c r="K11" s="335"/>
      <c r="L11" s="336"/>
      <c r="M11" s="335"/>
      <c r="N11" s="336"/>
      <c r="O11" s="337"/>
      <c r="P11" s="338"/>
      <c r="Q11" s="335"/>
      <c r="R11" s="336"/>
      <c r="S11" s="335"/>
      <c r="T11" s="336"/>
      <c r="U11" s="335"/>
      <c r="V11" s="336"/>
      <c r="W11" s="339"/>
      <c r="X11" s="336"/>
      <c r="Y11" s="626">
        <f t="shared" si="0"/>
        <v>0</v>
      </c>
      <c r="Z11" s="627">
        <f t="shared" si="1"/>
        <v>0</v>
      </c>
    </row>
    <row r="12" spans="1:26" ht="13.5" customHeight="1">
      <c r="A12" s="196" t="str">
        <f>'t1'!A12</f>
        <v>INS. SC. ELEMENTARE ED EQUIP.</v>
      </c>
      <c r="B12" s="281" t="str">
        <f>'t1'!B12</f>
        <v>014154</v>
      </c>
      <c r="C12" s="335"/>
      <c r="D12" s="336"/>
      <c r="E12" s="337"/>
      <c r="F12" s="336"/>
      <c r="G12" s="335"/>
      <c r="H12" s="336"/>
      <c r="I12" s="335"/>
      <c r="J12" s="336"/>
      <c r="K12" s="335"/>
      <c r="L12" s="336"/>
      <c r="M12" s="335"/>
      <c r="N12" s="336"/>
      <c r="O12" s="337"/>
      <c r="P12" s="338"/>
      <c r="Q12" s="335"/>
      <c r="R12" s="336"/>
      <c r="S12" s="335"/>
      <c r="T12" s="336"/>
      <c r="U12" s="335"/>
      <c r="V12" s="336"/>
      <c r="W12" s="339"/>
      <c r="X12" s="336"/>
      <c r="Y12" s="626">
        <f t="shared" si="0"/>
        <v>0</v>
      </c>
      <c r="Z12" s="627">
        <f t="shared" si="1"/>
        <v>0</v>
      </c>
    </row>
    <row r="13" spans="1:26" ht="13.5" customHeight="1">
      <c r="A13" s="196" t="str">
        <f>'t1'!A13</f>
        <v>DOC. DIPL. SOST. SCUOLA ELEMENTARE</v>
      </c>
      <c r="B13" s="281" t="str">
        <f>'t1'!B13</f>
        <v>014634</v>
      </c>
      <c r="C13" s="335"/>
      <c r="D13" s="336"/>
      <c r="E13" s="337"/>
      <c r="F13" s="336"/>
      <c r="G13" s="335"/>
      <c r="H13" s="336"/>
      <c r="I13" s="335"/>
      <c r="J13" s="336"/>
      <c r="K13" s="335"/>
      <c r="L13" s="336"/>
      <c r="M13" s="335"/>
      <c r="N13" s="336"/>
      <c r="O13" s="337"/>
      <c r="P13" s="338"/>
      <c r="Q13" s="335"/>
      <c r="R13" s="336"/>
      <c r="S13" s="335"/>
      <c r="T13" s="336"/>
      <c r="U13" s="335"/>
      <c r="V13" s="336"/>
      <c r="W13" s="339"/>
      <c r="X13" s="336"/>
      <c r="Y13" s="626">
        <f t="shared" si="0"/>
        <v>0</v>
      </c>
      <c r="Z13" s="627">
        <f t="shared" si="1"/>
        <v>0</v>
      </c>
    </row>
    <row r="14" spans="1:26" ht="13.5" customHeight="1">
      <c r="A14" s="196" t="str">
        <f>'t1'!A14</f>
        <v>INS. SCUOLA MATERNA</v>
      </c>
      <c r="B14" s="281" t="str">
        <f>'t1'!B14</f>
        <v>014155</v>
      </c>
      <c r="C14" s="335"/>
      <c r="D14" s="336"/>
      <c r="E14" s="337"/>
      <c r="F14" s="336"/>
      <c r="G14" s="335"/>
      <c r="H14" s="336"/>
      <c r="I14" s="335"/>
      <c r="J14" s="336"/>
      <c r="K14" s="335"/>
      <c r="L14" s="336"/>
      <c r="M14" s="335"/>
      <c r="N14" s="336"/>
      <c r="O14" s="337"/>
      <c r="P14" s="338"/>
      <c r="Q14" s="335"/>
      <c r="R14" s="336"/>
      <c r="S14" s="335"/>
      <c r="T14" s="336"/>
      <c r="U14" s="335"/>
      <c r="V14" s="336"/>
      <c r="W14" s="339"/>
      <c r="X14" s="336"/>
      <c r="Y14" s="626">
        <f t="shared" si="0"/>
        <v>0</v>
      </c>
      <c r="Z14" s="627">
        <f t="shared" si="1"/>
        <v>0</v>
      </c>
    </row>
    <row r="15" spans="1:26" ht="13.5" customHeight="1">
      <c r="A15" s="196" t="str">
        <f>'t1'!A15</f>
        <v>DOC. DIPL. SOST. SCUOLA MATERNA</v>
      </c>
      <c r="B15" s="281" t="str">
        <f>'t1'!B15</f>
        <v>014714</v>
      </c>
      <c r="C15" s="335"/>
      <c r="D15" s="336"/>
      <c r="E15" s="337"/>
      <c r="F15" s="336"/>
      <c r="G15" s="335"/>
      <c r="H15" s="336"/>
      <c r="I15" s="335"/>
      <c r="J15" s="336"/>
      <c r="K15" s="335"/>
      <c r="L15" s="336"/>
      <c r="M15" s="335"/>
      <c r="N15" s="336"/>
      <c r="O15" s="337"/>
      <c r="P15" s="338"/>
      <c r="Q15" s="335"/>
      <c r="R15" s="336"/>
      <c r="S15" s="335"/>
      <c r="T15" s="336"/>
      <c r="U15" s="335"/>
      <c r="V15" s="336"/>
      <c r="W15" s="339"/>
      <c r="X15" s="336"/>
      <c r="Y15" s="626">
        <f t="shared" si="0"/>
        <v>0</v>
      </c>
      <c r="Z15" s="627">
        <f t="shared" si="1"/>
        <v>0</v>
      </c>
    </row>
    <row r="16" spans="1:26" ht="13.5" customHeight="1">
      <c r="A16" s="196" t="str">
        <f>'t1'!A16</f>
        <v>INS. DIPL. ISTIT. II GRADO</v>
      </c>
      <c r="B16" s="281" t="str">
        <f>'t1'!B16</f>
        <v>014143</v>
      </c>
      <c r="C16" s="335"/>
      <c r="D16" s="336"/>
      <c r="E16" s="337"/>
      <c r="F16" s="336"/>
      <c r="G16" s="335"/>
      <c r="H16" s="336"/>
      <c r="I16" s="335"/>
      <c r="J16" s="336"/>
      <c r="K16" s="335"/>
      <c r="L16" s="336"/>
      <c r="M16" s="335"/>
      <c r="N16" s="336"/>
      <c r="O16" s="337"/>
      <c r="P16" s="338"/>
      <c r="Q16" s="335"/>
      <c r="R16" s="336"/>
      <c r="S16" s="335"/>
      <c r="T16" s="336"/>
      <c r="U16" s="335"/>
      <c r="V16" s="336"/>
      <c r="W16" s="339"/>
      <c r="X16" s="336"/>
      <c r="Y16" s="626">
        <f t="shared" si="0"/>
        <v>0</v>
      </c>
      <c r="Z16" s="627">
        <f t="shared" si="1"/>
        <v>0</v>
      </c>
    </row>
    <row r="17" spans="1:26" ht="13.5" customHeight="1">
      <c r="A17" s="196" t="str">
        <f>'t1'!A17</f>
        <v>DOC. DIPL. SOST. IST. SEC. II GRADO</v>
      </c>
      <c r="B17" s="281" t="str">
        <f>'t1'!B17</f>
        <v>014656</v>
      </c>
      <c r="C17" s="335"/>
      <c r="D17" s="336"/>
      <c r="E17" s="337"/>
      <c r="F17" s="336"/>
      <c r="G17" s="335"/>
      <c r="H17" s="336"/>
      <c r="I17" s="335"/>
      <c r="J17" s="336"/>
      <c r="K17" s="335"/>
      <c r="L17" s="336"/>
      <c r="M17" s="335"/>
      <c r="N17" s="336"/>
      <c r="O17" s="337"/>
      <c r="P17" s="338"/>
      <c r="Q17" s="335"/>
      <c r="R17" s="336"/>
      <c r="S17" s="335"/>
      <c r="T17" s="336"/>
      <c r="U17" s="335"/>
      <c r="V17" s="336"/>
      <c r="W17" s="339"/>
      <c r="X17" s="336"/>
      <c r="Y17" s="626">
        <f t="shared" si="0"/>
        <v>0</v>
      </c>
      <c r="Z17" s="627">
        <f t="shared" si="1"/>
        <v>0</v>
      </c>
    </row>
    <row r="18" spans="1:26" ht="13.5" customHeight="1">
      <c r="A18" s="196" t="str">
        <f>'t1'!A18</f>
        <v>PERSONALE EDUCATIVO</v>
      </c>
      <c r="B18" s="281" t="str">
        <f>'t1'!B18</f>
        <v>014646</v>
      </c>
      <c r="C18" s="335"/>
      <c r="D18" s="336"/>
      <c r="E18" s="337"/>
      <c r="F18" s="336"/>
      <c r="G18" s="335"/>
      <c r="H18" s="336"/>
      <c r="I18" s="335"/>
      <c r="J18" s="336"/>
      <c r="K18" s="335"/>
      <c r="L18" s="336"/>
      <c r="M18" s="335"/>
      <c r="N18" s="336"/>
      <c r="O18" s="337"/>
      <c r="P18" s="338"/>
      <c r="Q18" s="335"/>
      <c r="R18" s="336"/>
      <c r="S18" s="335"/>
      <c r="T18" s="336"/>
      <c r="U18" s="335"/>
      <c r="V18" s="336"/>
      <c r="W18" s="339"/>
      <c r="X18" s="336"/>
      <c r="Y18" s="626">
        <f t="shared" si="0"/>
        <v>0</v>
      </c>
      <c r="Z18" s="627">
        <f t="shared" si="1"/>
        <v>0</v>
      </c>
    </row>
    <row r="19" spans="1:26" ht="13.5" customHeight="1">
      <c r="A19" s="196" t="str">
        <f>'t1'!A19</f>
        <v>DIR. SERV. GEN. ED AMM.</v>
      </c>
      <c r="B19" s="281" t="str">
        <f>'t1'!B19</f>
        <v>013159</v>
      </c>
      <c r="C19" s="335"/>
      <c r="D19" s="336"/>
      <c r="E19" s="337"/>
      <c r="F19" s="336"/>
      <c r="G19" s="335"/>
      <c r="H19" s="336"/>
      <c r="I19" s="335"/>
      <c r="J19" s="336"/>
      <c r="K19" s="335"/>
      <c r="L19" s="336"/>
      <c r="M19" s="335"/>
      <c r="N19" s="336"/>
      <c r="O19" s="337"/>
      <c r="P19" s="338"/>
      <c r="Q19" s="335"/>
      <c r="R19" s="336"/>
      <c r="S19" s="335"/>
      <c r="T19" s="336"/>
      <c r="U19" s="335"/>
      <c r="V19" s="336"/>
      <c r="W19" s="339"/>
      <c r="X19" s="336"/>
      <c r="Y19" s="626">
        <f t="shared" si="0"/>
        <v>0</v>
      </c>
      <c r="Z19" s="627">
        <f t="shared" si="1"/>
        <v>0</v>
      </c>
    </row>
    <row r="20" spans="1:26" ht="13.5" customHeight="1">
      <c r="A20" s="196" t="str">
        <f>'t1'!A20</f>
        <v>COORDINATORE AMMINISTRATIVO</v>
      </c>
      <c r="B20" s="281" t="str">
        <f>'t1'!B20</f>
        <v>013498</v>
      </c>
      <c r="C20" s="335"/>
      <c r="D20" s="336"/>
      <c r="E20" s="337"/>
      <c r="F20" s="336"/>
      <c r="G20" s="335"/>
      <c r="H20" s="336"/>
      <c r="I20" s="335"/>
      <c r="J20" s="336"/>
      <c r="K20" s="335"/>
      <c r="L20" s="336"/>
      <c r="M20" s="335"/>
      <c r="N20" s="336"/>
      <c r="O20" s="337"/>
      <c r="P20" s="338"/>
      <c r="Q20" s="335"/>
      <c r="R20" s="336"/>
      <c r="S20" s="335"/>
      <c r="T20" s="336"/>
      <c r="U20" s="335"/>
      <c r="V20" s="336"/>
      <c r="W20" s="339"/>
      <c r="X20" s="336"/>
      <c r="Y20" s="626">
        <f t="shared" si="0"/>
        <v>0</v>
      </c>
      <c r="Z20" s="627">
        <f t="shared" si="1"/>
        <v>0</v>
      </c>
    </row>
    <row r="21" spans="1:26" ht="13.5" customHeight="1">
      <c r="A21" s="196" t="str">
        <f>'t1'!A21</f>
        <v>COORDINATORE TECNICO</v>
      </c>
      <c r="B21" s="281" t="str">
        <f>'t1'!B21</f>
        <v>013499</v>
      </c>
      <c r="C21" s="335"/>
      <c r="D21" s="336"/>
      <c r="E21" s="337"/>
      <c r="F21" s="336"/>
      <c r="G21" s="335"/>
      <c r="H21" s="336"/>
      <c r="I21" s="335"/>
      <c r="J21" s="336"/>
      <c r="K21" s="335"/>
      <c r="L21" s="336"/>
      <c r="M21" s="335"/>
      <c r="N21" s="336"/>
      <c r="O21" s="337"/>
      <c r="P21" s="338"/>
      <c r="Q21" s="335"/>
      <c r="R21" s="336"/>
      <c r="S21" s="335"/>
      <c r="T21" s="336"/>
      <c r="U21" s="335"/>
      <c r="V21" s="336"/>
      <c r="W21" s="339"/>
      <c r="X21" s="336"/>
      <c r="Y21" s="626">
        <f t="shared" si="0"/>
        <v>0</v>
      </c>
      <c r="Z21" s="627">
        <f t="shared" si="1"/>
        <v>0</v>
      </c>
    </row>
    <row r="22" spans="1:26" ht="13.5" customHeight="1">
      <c r="A22" s="196" t="str">
        <f>'t1'!A22</f>
        <v>ASSISTENTE AMMINISTRATIVO</v>
      </c>
      <c r="B22" s="281" t="str">
        <f>'t1'!B22</f>
        <v>012117</v>
      </c>
      <c r="C22" s="335"/>
      <c r="D22" s="336"/>
      <c r="E22" s="337"/>
      <c r="F22" s="336"/>
      <c r="G22" s="335"/>
      <c r="H22" s="336"/>
      <c r="I22" s="335"/>
      <c r="J22" s="336"/>
      <c r="K22" s="335"/>
      <c r="L22" s="336"/>
      <c r="M22" s="335"/>
      <c r="N22" s="336"/>
      <c r="O22" s="337"/>
      <c r="P22" s="338"/>
      <c r="Q22" s="335"/>
      <c r="R22" s="336"/>
      <c r="S22" s="335"/>
      <c r="T22" s="336"/>
      <c r="U22" s="335"/>
      <c r="V22" s="336"/>
      <c r="W22" s="339"/>
      <c r="X22" s="336"/>
      <c r="Y22" s="626">
        <f t="shared" si="0"/>
        <v>0</v>
      </c>
      <c r="Z22" s="627">
        <f t="shared" si="1"/>
        <v>0</v>
      </c>
    </row>
    <row r="23" spans="1:26" ht="13.5" customHeight="1">
      <c r="A23" s="196" t="str">
        <f>'t1'!A23</f>
        <v>ASSISTENTE TECNICO</v>
      </c>
      <c r="B23" s="281" t="str">
        <f>'t1'!B23</f>
        <v>012119</v>
      </c>
      <c r="C23" s="335"/>
      <c r="D23" s="336"/>
      <c r="E23" s="337"/>
      <c r="F23" s="336"/>
      <c r="G23" s="335"/>
      <c r="H23" s="336"/>
      <c r="I23" s="335"/>
      <c r="J23" s="336"/>
      <c r="K23" s="335"/>
      <c r="L23" s="336"/>
      <c r="M23" s="335"/>
      <c r="N23" s="336"/>
      <c r="O23" s="337"/>
      <c r="P23" s="338"/>
      <c r="Q23" s="335"/>
      <c r="R23" s="336"/>
      <c r="S23" s="335"/>
      <c r="T23" s="336"/>
      <c r="U23" s="335"/>
      <c r="V23" s="336"/>
      <c r="W23" s="339"/>
      <c r="X23" s="336"/>
      <c r="Y23" s="626">
        <f t="shared" si="0"/>
        <v>0</v>
      </c>
      <c r="Z23" s="627">
        <f t="shared" si="1"/>
        <v>0</v>
      </c>
    </row>
    <row r="24" spans="1:26" ht="13.5" customHeight="1">
      <c r="A24" s="196" t="str">
        <f>'t1'!A24</f>
        <v>CUOCO/INFERMIERE/GUARDAROBIERE</v>
      </c>
      <c r="B24" s="281" t="str">
        <f>'t1'!B24</f>
        <v>012125</v>
      </c>
      <c r="C24" s="335"/>
      <c r="D24" s="336"/>
      <c r="E24" s="337"/>
      <c r="F24" s="336"/>
      <c r="G24" s="335"/>
      <c r="H24" s="336"/>
      <c r="I24" s="335"/>
      <c r="J24" s="336"/>
      <c r="K24" s="335"/>
      <c r="L24" s="336"/>
      <c r="M24" s="335"/>
      <c r="N24" s="336"/>
      <c r="O24" s="337"/>
      <c r="P24" s="338"/>
      <c r="Q24" s="335"/>
      <c r="R24" s="336"/>
      <c r="S24" s="335"/>
      <c r="T24" s="336"/>
      <c r="U24" s="335"/>
      <c r="V24" s="336"/>
      <c r="W24" s="339"/>
      <c r="X24" s="336"/>
      <c r="Y24" s="626">
        <f t="shared" si="0"/>
        <v>0</v>
      </c>
      <c r="Z24" s="627">
        <f t="shared" si="1"/>
        <v>0</v>
      </c>
    </row>
    <row r="25" spans="1:26" ht="13.5" customHeight="1">
      <c r="A25" s="196" t="str">
        <f>'t1'!A25</f>
        <v>COLLABORATORE SCOLASTICO DEI SERVIZI/ADDETTO ALLE AZIENDE AGRARIE</v>
      </c>
      <c r="B25" s="281" t="str">
        <f>'t1'!B25</f>
        <v>098701</v>
      </c>
      <c r="C25" s="335"/>
      <c r="D25" s="336"/>
      <c r="E25" s="337"/>
      <c r="F25" s="336"/>
      <c r="G25" s="335"/>
      <c r="H25" s="336"/>
      <c r="I25" s="335"/>
      <c r="J25" s="336"/>
      <c r="K25" s="335"/>
      <c r="L25" s="336"/>
      <c r="M25" s="335"/>
      <c r="N25" s="336"/>
      <c r="O25" s="337"/>
      <c r="P25" s="338"/>
      <c r="Q25" s="335"/>
      <c r="R25" s="336"/>
      <c r="S25" s="335"/>
      <c r="T25" s="336"/>
      <c r="U25" s="335"/>
      <c r="V25" s="336"/>
      <c r="W25" s="339"/>
      <c r="X25" s="336"/>
      <c r="Y25" s="626">
        <f t="shared" si="0"/>
        <v>0</v>
      </c>
      <c r="Z25" s="627">
        <f t="shared" si="1"/>
        <v>0</v>
      </c>
    </row>
    <row r="26" spans="1:26" ht="13.5" customHeight="1">
      <c r="A26" s="196" t="str">
        <f>'t1'!A26</f>
        <v>COLLABORATORE SCOLASTICO</v>
      </c>
      <c r="B26" s="281" t="str">
        <f>'t1'!B26</f>
        <v>011121</v>
      </c>
      <c r="C26" s="335"/>
      <c r="D26" s="336"/>
      <c r="E26" s="337"/>
      <c r="F26" s="336"/>
      <c r="G26" s="335"/>
      <c r="H26" s="336"/>
      <c r="I26" s="335"/>
      <c r="J26" s="336"/>
      <c r="K26" s="335"/>
      <c r="L26" s="336"/>
      <c r="M26" s="335"/>
      <c r="N26" s="336"/>
      <c r="O26" s="337"/>
      <c r="P26" s="338"/>
      <c r="Q26" s="335"/>
      <c r="R26" s="336"/>
      <c r="S26" s="335"/>
      <c r="T26" s="336"/>
      <c r="U26" s="335"/>
      <c r="V26" s="336"/>
      <c r="W26" s="339"/>
      <c r="X26" s="336"/>
      <c r="Y26" s="626">
        <f t="shared" si="0"/>
        <v>0</v>
      </c>
      <c r="Z26" s="627">
        <f t="shared" si="1"/>
        <v>0</v>
      </c>
    </row>
    <row r="27" spans="1:26" ht="13.5" customHeight="1">
      <c r="A27" s="196" t="str">
        <f>'t1'!A27</f>
        <v>DOC.RELIG. SCUOLA SECOND.</v>
      </c>
      <c r="B27" s="281" t="str">
        <f>'t1'!B27</f>
        <v>016139</v>
      </c>
      <c r="C27" s="335"/>
      <c r="D27" s="336"/>
      <c r="E27" s="337"/>
      <c r="F27" s="336"/>
      <c r="G27" s="335"/>
      <c r="H27" s="336"/>
      <c r="I27" s="335"/>
      <c r="J27" s="336"/>
      <c r="K27" s="335"/>
      <c r="L27" s="336"/>
      <c r="M27" s="335"/>
      <c r="N27" s="336"/>
      <c r="O27" s="337"/>
      <c r="P27" s="338"/>
      <c r="Q27" s="335"/>
      <c r="R27" s="336"/>
      <c r="S27" s="335"/>
      <c r="T27" s="336"/>
      <c r="U27" s="335"/>
      <c r="V27" s="336"/>
      <c r="W27" s="339"/>
      <c r="X27" s="336"/>
      <c r="Y27" s="626">
        <f t="shared" si="0"/>
        <v>0</v>
      </c>
      <c r="Z27" s="627">
        <f t="shared" si="1"/>
        <v>0</v>
      </c>
    </row>
    <row r="28" spans="1:26" ht="13.5" customHeight="1">
      <c r="A28" s="196" t="str">
        <f>'t1'!A28</f>
        <v>DOC.RELIG. SCUOLA EL. MAT.</v>
      </c>
      <c r="B28" s="281" t="str">
        <f>'t1'!B28</f>
        <v>014138</v>
      </c>
      <c r="C28" s="335"/>
      <c r="D28" s="336"/>
      <c r="E28" s="337"/>
      <c r="F28" s="336"/>
      <c r="G28" s="335"/>
      <c r="H28" s="336"/>
      <c r="I28" s="335"/>
      <c r="J28" s="336"/>
      <c r="K28" s="335"/>
      <c r="L28" s="336"/>
      <c r="M28" s="335"/>
      <c r="N28" s="336"/>
      <c r="O28" s="337"/>
      <c r="P28" s="338"/>
      <c r="Q28" s="335"/>
      <c r="R28" s="336"/>
      <c r="S28" s="335"/>
      <c r="T28" s="336"/>
      <c r="U28" s="335"/>
      <c r="V28" s="336"/>
      <c r="W28" s="339"/>
      <c r="X28" s="336"/>
      <c r="Y28" s="626">
        <f t="shared" si="0"/>
        <v>0</v>
      </c>
      <c r="Z28" s="627">
        <f t="shared" si="1"/>
        <v>0</v>
      </c>
    </row>
    <row r="29" spans="1:26" ht="13.5" customHeight="1">
      <c r="A29" s="196" t="str">
        <f>'t1'!A29</f>
        <v>DOC. LAUR. IST. SEC. II GRADO TEMPO DETERM. ANNUALE</v>
      </c>
      <c r="B29" s="281" t="str">
        <f>'t1'!B29</f>
        <v>016134</v>
      </c>
      <c r="C29" s="335"/>
      <c r="D29" s="336"/>
      <c r="E29" s="337"/>
      <c r="F29" s="336"/>
      <c r="G29" s="335"/>
      <c r="H29" s="336"/>
      <c r="I29" s="335"/>
      <c r="J29" s="336"/>
      <c r="K29" s="335"/>
      <c r="L29" s="336"/>
      <c r="M29" s="335"/>
      <c r="N29" s="336"/>
      <c r="O29" s="337"/>
      <c r="P29" s="338"/>
      <c r="Q29" s="335"/>
      <c r="R29" s="336"/>
      <c r="S29" s="335"/>
      <c r="T29" s="336"/>
      <c r="U29" s="335"/>
      <c r="V29" s="336"/>
      <c r="W29" s="339"/>
      <c r="X29" s="336"/>
      <c r="Y29" s="626">
        <f t="shared" si="0"/>
        <v>0</v>
      </c>
      <c r="Z29" s="627">
        <f t="shared" si="1"/>
        <v>0</v>
      </c>
    </row>
    <row r="30" spans="1:26" ht="13.5" customHeight="1">
      <c r="A30" s="196" t="str">
        <f>'t1'!A30</f>
        <v>DOC. LAUR. SOST. IST.SEC. II GRADO T. DETER.ANNUALE</v>
      </c>
      <c r="B30" s="281" t="str">
        <f>'t1'!B30</f>
        <v>016631</v>
      </c>
      <c r="C30" s="335"/>
      <c r="D30" s="336"/>
      <c r="E30" s="337"/>
      <c r="F30" s="336"/>
      <c r="G30" s="335"/>
      <c r="H30" s="336"/>
      <c r="I30" s="335"/>
      <c r="J30" s="336"/>
      <c r="K30" s="335"/>
      <c r="L30" s="336"/>
      <c r="M30" s="335"/>
      <c r="N30" s="336"/>
      <c r="O30" s="337"/>
      <c r="P30" s="338"/>
      <c r="Q30" s="335"/>
      <c r="R30" s="336"/>
      <c r="S30" s="335"/>
      <c r="T30" s="336"/>
      <c r="U30" s="335"/>
      <c r="V30" s="336"/>
      <c r="W30" s="339"/>
      <c r="X30" s="336"/>
      <c r="Y30" s="626">
        <f t="shared" si="0"/>
        <v>0</v>
      </c>
      <c r="Z30" s="627">
        <f t="shared" si="1"/>
        <v>0</v>
      </c>
    </row>
    <row r="31" spans="1:26" ht="13.5" customHeight="1">
      <c r="A31" s="196" t="str">
        <f>'t1'!A31</f>
        <v>DOC. SCUOLA MEDIA ED EQUIP. TEMPO DETERM. ANNUALE</v>
      </c>
      <c r="B31" s="281" t="str">
        <f>'t1'!B31</f>
        <v>016136</v>
      </c>
      <c r="C31" s="335"/>
      <c r="D31" s="336"/>
      <c r="E31" s="337"/>
      <c r="F31" s="336"/>
      <c r="G31" s="335"/>
      <c r="H31" s="336"/>
      <c r="I31" s="335"/>
      <c r="J31" s="336"/>
      <c r="K31" s="335"/>
      <c r="L31" s="336"/>
      <c r="M31" s="335"/>
      <c r="N31" s="336"/>
      <c r="O31" s="337"/>
      <c r="P31" s="338"/>
      <c r="Q31" s="335"/>
      <c r="R31" s="336"/>
      <c r="S31" s="335"/>
      <c r="T31" s="336"/>
      <c r="U31" s="335"/>
      <c r="V31" s="336"/>
      <c r="W31" s="339"/>
      <c r="X31" s="336"/>
      <c r="Y31" s="626">
        <f t="shared" si="0"/>
        <v>0</v>
      </c>
      <c r="Z31" s="627">
        <f t="shared" si="1"/>
        <v>0</v>
      </c>
    </row>
    <row r="32" spans="1:26" ht="13.5" customHeight="1">
      <c r="A32" s="196" t="str">
        <f>'t1'!A32</f>
        <v>DOC. LAUR. SOST. SCUOLA MEDIA T.DETER. ANNUALE</v>
      </c>
      <c r="B32" s="281" t="str">
        <f>'t1'!B32</f>
        <v>016639</v>
      </c>
      <c r="C32" s="335"/>
      <c r="D32" s="336"/>
      <c r="E32" s="337"/>
      <c r="F32" s="336"/>
      <c r="G32" s="335"/>
      <c r="H32" s="336"/>
      <c r="I32" s="335"/>
      <c r="J32" s="336"/>
      <c r="K32" s="335"/>
      <c r="L32" s="336"/>
      <c r="M32" s="335"/>
      <c r="N32" s="336"/>
      <c r="O32" s="337"/>
      <c r="P32" s="338"/>
      <c r="Q32" s="335"/>
      <c r="R32" s="336"/>
      <c r="S32" s="335"/>
      <c r="T32" s="336"/>
      <c r="U32" s="335"/>
      <c r="V32" s="336"/>
      <c r="W32" s="339"/>
      <c r="X32" s="336"/>
      <c r="Y32" s="626">
        <f t="shared" si="0"/>
        <v>0</v>
      </c>
      <c r="Z32" s="627">
        <f t="shared" si="1"/>
        <v>0</v>
      </c>
    </row>
    <row r="33" spans="1:26" ht="13.5" customHeight="1">
      <c r="A33" s="196" t="str">
        <f>'t1'!A33</f>
        <v>INS. SC. ELEMENTARE E EQUIP. TEMPO DETERM. ANNUALE</v>
      </c>
      <c r="B33" s="281" t="str">
        <f>'t1'!B33</f>
        <v>014152</v>
      </c>
      <c r="C33" s="335"/>
      <c r="D33" s="336"/>
      <c r="E33" s="337"/>
      <c r="F33" s="336"/>
      <c r="G33" s="335"/>
      <c r="H33" s="336"/>
      <c r="I33" s="335"/>
      <c r="J33" s="336"/>
      <c r="K33" s="335"/>
      <c r="L33" s="336"/>
      <c r="M33" s="335"/>
      <c r="N33" s="336"/>
      <c r="O33" s="337"/>
      <c r="P33" s="338"/>
      <c r="Q33" s="335"/>
      <c r="R33" s="336"/>
      <c r="S33" s="335"/>
      <c r="T33" s="336"/>
      <c r="U33" s="335"/>
      <c r="V33" s="336"/>
      <c r="W33" s="339"/>
      <c r="X33" s="336"/>
      <c r="Y33" s="626">
        <f t="shared" si="0"/>
        <v>0</v>
      </c>
      <c r="Z33" s="627">
        <f t="shared" si="1"/>
        <v>0</v>
      </c>
    </row>
    <row r="34" spans="1:26" ht="13.5" customHeight="1">
      <c r="A34" s="196" t="str">
        <f>'t1'!A34</f>
        <v>DOC. DIPL. SOST. SCUOLA ELEM. T. DETER. ANNUALE</v>
      </c>
      <c r="B34" s="281" t="str">
        <f>'t1'!B34</f>
        <v>014635</v>
      </c>
      <c r="C34" s="335"/>
      <c r="D34" s="336"/>
      <c r="E34" s="337"/>
      <c r="F34" s="336"/>
      <c r="G34" s="335"/>
      <c r="H34" s="336"/>
      <c r="I34" s="335"/>
      <c r="J34" s="336"/>
      <c r="K34" s="335"/>
      <c r="L34" s="336"/>
      <c r="M34" s="335"/>
      <c r="N34" s="336"/>
      <c r="O34" s="337"/>
      <c r="P34" s="338"/>
      <c r="Q34" s="335"/>
      <c r="R34" s="336"/>
      <c r="S34" s="335"/>
      <c r="T34" s="336"/>
      <c r="U34" s="335"/>
      <c r="V34" s="336"/>
      <c r="W34" s="339"/>
      <c r="X34" s="336"/>
      <c r="Y34" s="626">
        <f t="shared" si="0"/>
        <v>0</v>
      </c>
      <c r="Z34" s="627">
        <f t="shared" si="1"/>
        <v>0</v>
      </c>
    </row>
    <row r="35" spans="1:26" ht="13.5" customHeight="1">
      <c r="A35" s="196" t="str">
        <f>'t1'!A35</f>
        <v>INS. SCUOLA MATERNA TEMPO DETERM. ANNUALE</v>
      </c>
      <c r="B35" s="281" t="str">
        <f>'t1'!B35</f>
        <v>014156</v>
      </c>
      <c r="C35" s="335"/>
      <c r="D35" s="336"/>
      <c r="E35" s="337"/>
      <c r="F35" s="336"/>
      <c r="G35" s="335"/>
      <c r="H35" s="336"/>
      <c r="I35" s="335"/>
      <c r="J35" s="336"/>
      <c r="K35" s="335"/>
      <c r="L35" s="336"/>
      <c r="M35" s="335"/>
      <c r="N35" s="336"/>
      <c r="O35" s="337"/>
      <c r="P35" s="338"/>
      <c r="Q35" s="335"/>
      <c r="R35" s="336"/>
      <c r="S35" s="335"/>
      <c r="T35" s="336"/>
      <c r="U35" s="335"/>
      <c r="V35" s="336"/>
      <c r="W35" s="339"/>
      <c r="X35" s="336"/>
      <c r="Y35" s="626">
        <f t="shared" si="0"/>
        <v>0</v>
      </c>
      <c r="Z35" s="627">
        <f t="shared" si="1"/>
        <v>0</v>
      </c>
    </row>
    <row r="36" spans="1:26" ht="13.5" customHeight="1">
      <c r="A36" s="196" t="str">
        <f>'t1'!A36</f>
        <v>DOC. DIPL.SOST. SC. MATERNA T. DET. ANNUALE</v>
      </c>
      <c r="B36" s="281" t="str">
        <f>'t1'!B36</f>
        <v>014643</v>
      </c>
      <c r="C36" s="335"/>
      <c r="D36" s="336"/>
      <c r="E36" s="337"/>
      <c r="F36" s="336"/>
      <c r="G36" s="335"/>
      <c r="H36" s="336"/>
      <c r="I36" s="335"/>
      <c r="J36" s="336"/>
      <c r="K36" s="335"/>
      <c r="L36" s="336"/>
      <c r="M36" s="335"/>
      <c r="N36" s="336"/>
      <c r="O36" s="337"/>
      <c r="P36" s="338"/>
      <c r="Q36" s="335"/>
      <c r="R36" s="336"/>
      <c r="S36" s="335"/>
      <c r="T36" s="336"/>
      <c r="U36" s="335"/>
      <c r="V36" s="336"/>
      <c r="W36" s="339"/>
      <c r="X36" s="336"/>
      <c r="Y36" s="626">
        <f t="shared" si="0"/>
        <v>0</v>
      </c>
      <c r="Z36" s="627">
        <f t="shared" si="1"/>
        <v>0</v>
      </c>
    </row>
    <row r="37" spans="1:26" ht="13.5" customHeight="1">
      <c r="A37" s="196" t="str">
        <f>'t1'!A37</f>
        <v>INS. DIPL. ISTIT. II GRADO TEMPO DETERM. ANNUALE</v>
      </c>
      <c r="B37" s="281" t="str">
        <f>'t1'!B37</f>
        <v>014144</v>
      </c>
      <c r="C37" s="335"/>
      <c r="D37" s="336"/>
      <c r="E37" s="337"/>
      <c r="F37" s="336"/>
      <c r="G37" s="335"/>
      <c r="H37" s="336"/>
      <c r="I37" s="335"/>
      <c r="J37" s="336"/>
      <c r="K37" s="335"/>
      <c r="L37" s="336"/>
      <c r="M37" s="335"/>
      <c r="N37" s="336"/>
      <c r="O37" s="337"/>
      <c r="P37" s="338"/>
      <c r="Q37" s="335"/>
      <c r="R37" s="336"/>
      <c r="S37" s="335"/>
      <c r="T37" s="336"/>
      <c r="U37" s="335"/>
      <c r="V37" s="336"/>
      <c r="W37" s="339"/>
      <c r="X37" s="336"/>
      <c r="Y37" s="626">
        <f t="shared" si="0"/>
        <v>0</v>
      </c>
      <c r="Z37" s="627">
        <f t="shared" si="1"/>
        <v>0</v>
      </c>
    </row>
    <row r="38" spans="1:26" ht="13.5" customHeight="1">
      <c r="A38" s="196" t="str">
        <f>'t1'!A38</f>
        <v>DOC. DIPL. SOST.IST. SEC. II GRADO T. DET. ANNUALE</v>
      </c>
      <c r="B38" s="281" t="str">
        <f>'t1'!B38</f>
        <v>014657</v>
      </c>
      <c r="C38" s="335"/>
      <c r="D38" s="336"/>
      <c r="E38" s="337"/>
      <c r="F38" s="336"/>
      <c r="G38" s="335"/>
      <c r="H38" s="336"/>
      <c r="I38" s="335"/>
      <c r="J38" s="336"/>
      <c r="K38" s="335"/>
      <c r="L38" s="336"/>
      <c r="M38" s="335"/>
      <c r="N38" s="336"/>
      <c r="O38" s="337"/>
      <c r="P38" s="338"/>
      <c r="Q38" s="335"/>
      <c r="R38" s="336"/>
      <c r="S38" s="335"/>
      <c r="T38" s="336"/>
      <c r="U38" s="335"/>
      <c r="V38" s="336"/>
      <c r="W38" s="339"/>
      <c r="X38" s="336"/>
      <c r="Y38" s="626">
        <f t="shared" si="0"/>
        <v>0</v>
      </c>
      <c r="Z38" s="627">
        <f t="shared" si="1"/>
        <v>0</v>
      </c>
    </row>
    <row r="39" spans="1:26" ht="13.5" customHeight="1">
      <c r="A39" s="196" t="str">
        <f>'t1'!A39</f>
        <v>PERS. EDUCAT. T. DET. ANNUALE</v>
      </c>
      <c r="B39" s="281" t="str">
        <f>'t1'!B39</f>
        <v>014647</v>
      </c>
      <c r="C39" s="335"/>
      <c r="D39" s="336"/>
      <c r="E39" s="337"/>
      <c r="F39" s="336"/>
      <c r="G39" s="335"/>
      <c r="H39" s="336"/>
      <c r="I39" s="335"/>
      <c r="J39" s="336"/>
      <c r="K39" s="335"/>
      <c r="L39" s="336"/>
      <c r="M39" s="335"/>
      <c r="N39" s="336"/>
      <c r="O39" s="337"/>
      <c r="P39" s="338"/>
      <c r="Q39" s="335"/>
      <c r="R39" s="336"/>
      <c r="S39" s="335"/>
      <c r="T39" s="336"/>
      <c r="U39" s="335"/>
      <c r="V39" s="336"/>
      <c r="W39" s="339"/>
      <c r="X39" s="336"/>
      <c r="Y39" s="626">
        <f t="shared" si="0"/>
        <v>0</v>
      </c>
      <c r="Z39" s="627">
        <f t="shared" si="1"/>
        <v>0</v>
      </c>
    </row>
    <row r="40" spans="1:26" ht="13.5" customHeight="1">
      <c r="A40" s="196" t="str">
        <f>'t1'!A40</f>
        <v>DOC.RELIG. SCUOLA SECOND. T. D. CON CONTR. ANNUALE</v>
      </c>
      <c r="B40" s="281" t="str">
        <f>'t1'!B40</f>
        <v>016802</v>
      </c>
      <c r="C40" s="335"/>
      <c r="D40" s="336"/>
      <c r="E40" s="337"/>
      <c r="F40" s="336"/>
      <c r="G40" s="335"/>
      <c r="H40" s="336"/>
      <c r="I40" s="335"/>
      <c r="J40" s="336"/>
      <c r="K40" s="335"/>
      <c r="L40" s="336"/>
      <c r="M40" s="335"/>
      <c r="N40" s="336"/>
      <c r="O40" s="337"/>
      <c r="P40" s="338"/>
      <c r="Q40" s="335"/>
      <c r="R40" s="336"/>
      <c r="S40" s="335"/>
      <c r="T40" s="336"/>
      <c r="U40" s="335"/>
      <c r="V40" s="336"/>
      <c r="W40" s="339"/>
      <c r="X40" s="336"/>
      <c r="Y40" s="626">
        <f t="shared" si="0"/>
        <v>0</v>
      </c>
      <c r="Z40" s="627">
        <f t="shared" si="1"/>
        <v>0</v>
      </c>
    </row>
    <row r="41" spans="1:26" ht="13.5" customHeight="1">
      <c r="A41" s="196" t="str">
        <f>'t1'!A41</f>
        <v>DOC.RELIG. SCUOLA EL. MAT. T.D. CON CONTR. ANNUA ANNUALE</v>
      </c>
      <c r="B41" s="281" t="str">
        <f>'t1'!B41</f>
        <v>014803</v>
      </c>
      <c r="C41" s="335"/>
      <c r="D41" s="336"/>
      <c r="E41" s="337"/>
      <c r="F41" s="336"/>
      <c r="G41" s="335"/>
      <c r="H41" s="336"/>
      <c r="I41" s="335"/>
      <c r="J41" s="336"/>
      <c r="K41" s="335"/>
      <c r="L41" s="336"/>
      <c r="M41" s="335"/>
      <c r="N41" s="336"/>
      <c r="O41" s="337"/>
      <c r="P41" s="338"/>
      <c r="Q41" s="335"/>
      <c r="R41" s="336"/>
      <c r="S41" s="335"/>
      <c r="T41" s="336"/>
      <c r="U41" s="335"/>
      <c r="V41" s="336"/>
      <c r="W41" s="339"/>
      <c r="X41" s="336"/>
      <c r="Y41" s="626">
        <f t="shared" si="0"/>
        <v>0</v>
      </c>
      <c r="Z41" s="627">
        <f t="shared" si="1"/>
        <v>0</v>
      </c>
    </row>
    <row r="42" spans="1:26" ht="13.5" customHeight="1">
      <c r="A42" s="196" t="str">
        <f>'t1'!A42</f>
        <v>DIR. SERV. GEN. ED AMM.TEMPO DETER.</v>
      </c>
      <c r="B42" s="281" t="str">
        <f>'t1'!B42</f>
        <v>013160</v>
      </c>
      <c r="C42" s="335"/>
      <c r="D42" s="336"/>
      <c r="E42" s="337"/>
      <c r="F42" s="336"/>
      <c r="G42" s="335"/>
      <c r="H42" s="336"/>
      <c r="I42" s="335"/>
      <c r="J42" s="336"/>
      <c r="K42" s="335"/>
      <c r="L42" s="336"/>
      <c r="M42" s="335"/>
      <c r="N42" s="336"/>
      <c r="O42" s="337"/>
      <c r="P42" s="338"/>
      <c r="Q42" s="335"/>
      <c r="R42" s="336"/>
      <c r="S42" s="335"/>
      <c r="T42" s="336"/>
      <c r="U42" s="335"/>
      <c r="V42" s="336"/>
      <c r="W42" s="339"/>
      <c r="X42" s="336"/>
      <c r="Y42" s="626">
        <f t="shared" si="0"/>
        <v>0</v>
      </c>
      <c r="Z42" s="627">
        <f t="shared" si="1"/>
        <v>0</v>
      </c>
    </row>
    <row r="43" spans="1:26" ht="13.5" customHeight="1">
      <c r="A43" s="196" t="str">
        <f>'t1'!A43</f>
        <v>COORDINATORE AMMINISTRATIVO TEMPO DET. ANNUALE</v>
      </c>
      <c r="B43" s="281" t="str">
        <f>'t1'!B43</f>
        <v>013650</v>
      </c>
      <c r="C43" s="335"/>
      <c r="D43" s="336"/>
      <c r="E43" s="337"/>
      <c r="F43" s="336"/>
      <c r="G43" s="335"/>
      <c r="H43" s="336"/>
      <c r="I43" s="335"/>
      <c r="J43" s="336"/>
      <c r="K43" s="335"/>
      <c r="L43" s="336"/>
      <c r="M43" s="335"/>
      <c r="N43" s="336"/>
      <c r="O43" s="337"/>
      <c r="P43" s="338"/>
      <c r="Q43" s="335"/>
      <c r="R43" s="336"/>
      <c r="S43" s="335"/>
      <c r="T43" s="336"/>
      <c r="U43" s="335"/>
      <c r="V43" s="336"/>
      <c r="W43" s="339"/>
      <c r="X43" s="336"/>
      <c r="Y43" s="626">
        <f t="shared" si="0"/>
        <v>0</v>
      </c>
      <c r="Z43" s="627">
        <f t="shared" si="1"/>
        <v>0</v>
      </c>
    </row>
    <row r="44" spans="1:26" ht="13.5" customHeight="1">
      <c r="A44" s="196" t="str">
        <f>'t1'!A44</f>
        <v>COORDINATORE TECNICO TEMPO DET. ANNUALE</v>
      </c>
      <c r="B44" s="281" t="str">
        <f>'t1'!B44</f>
        <v>013653</v>
      </c>
      <c r="C44" s="335"/>
      <c r="D44" s="336"/>
      <c r="E44" s="337"/>
      <c r="F44" s="336"/>
      <c r="G44" s="335"/>
      <c r="H44" s="336"/>
      <c r="I44" s="335"/>
      <c r="J44" s="336"/>
      <c r="K44" s="335"/>
      <c r="L44" s="336"/>
      <c r="M44" s="335"/>
      <c r="N44" s="336"/>
      <c r="O44" s="337"/>
      <c r="P44" s="338"/>
      <c r="Q44" s="335"/>
      <c r="R44" s="336"/>
      <c r="S44" s="335"/>
      <c r="T44" s="336"/>
      <c r="U44" s="335"/>
      <c r="V44" s="336"/>
      <c r="W44" s="339"/>
      <c r="X44" s="336"/>
      <c r="Y44" s="626">
        <f t="shared" si="0"/>
        <v>0</v>
      </c>
      <c r="Z44" s="627">
        <f t="shared" si="1"/>
        <v>0</v>
      </c>
    </row>
    <row r="45" spans="1:26" ht="13.5" customHeight="1">
      <c r="A45" s="196" t="str">
        <f>'t1'!A45</f>
        <v>ASSISTENTE AMM.VO TEMPO DET. ANNUALE</v>
      </c>
      <c r="B45" s="281" t="str">
        <f>'t1'!B45</f>
        <v>012118</v>
      </c>
      <c r="C45" s="335"/>
      <c r="D45" s="336"/>
      <c r="E45" s="337"/>
      <c r="F45" s="336"/>
      <c r="G45" s="335"/>
      <c r="H45" s="336"/>
      <c r="I45" s="335"/>
      <c r="J45" s="336"/>
      <c r="K45" s="335"/>
      <c r="L45" s="336"/>
      <c r="M45" s="335"/>
      <c r="N45" s="336"/>
      <c r="O45" s="337"/>
      <c r="P45" s="338"/>
      <c r="Q45" s="335"/>
      <c r="R45" s="336"/>
      <c r="S45" s="335"/>
      <c r="T45" s="336"/>
      <c r="U45" s="335"/>
      <c r="V45" s="336"/>
      <c r="W45" s="339"/>
      <c r="X45" s="336"/>
      <c r="Y45" s="626">
        <f t="shared" si="0"/>
        <v>0</v>
      </c>
      <c r="Z45" s="627">
        <f t="shared" si="1"/>
        <v>0</v>
      </c>
    </row>
    <row r="46" spans="1:26" ht="13.5" customHeight="1">
      <c r="A46" s="196" t="str">
        <f>'t1'!A46</f>
        <v>ASSISTENTE TECN. TEMPO DET. ANNUALE</v>
      </c>
      <c r="B46" s="281" t="str">
        <f>'t1'!B46</f>
        <v>012120</v>
      </c>
      <c r="C46" s="335"/>
      <c r="D46" s="336"/>
      <c r="E46" s="337"/>
      <c r="F46" s="336"/>
      <c r="G46" s="335"/>
      <c r="H46" s="336"/>
      <c r="I46" s="335"/>
      <c r="J46" s="336"/>
      <c r="K46" s="335"/>
      <c r="L46" s="336"/>
      <c r="M46" s="335"/>
      <c r="N46" s="336"/>
      <c r="O46" s="337"/>
      <c r="P46" s="338"/>
      <c r="Q46" s="335"/>
      <c r="R46" s="336"/>
      <c r="S46" s="335"/>
      <c r="T46" s="336"/>
      <c r="U46" s="335"/>
      <c r="V46" s="336"/>
      <c r="W46" s="339"/>
      <c r="X46" s="336"/>
      <c r="Y46" s="626">
        <f t="shared" si="0"/>
        <v>0</v>
      </c>
      <c r="Z46" s="627">
        <f t="shared" si="1"/>
        <v>0</v>
      </c>
    </row>
    <row r="47" spans="1:26" ht="13.5" customHeight="1">
      <c r="A47" s="196" t="str">
        <f>'t1'!A47</f>
        <v>CUOCO/INFERMIERE/GUARDAROBIERE TEMPO DETERM.ANNUALE</v>
      </c>
      <c r="B47" s="281" t="str">
        <f>'t1'!B47</f>
        <v>012126</v>
      </c>
      <c r="C47" s="335"/>
      <c r="D47" s="336"/>
      <c r="E47" s="337"/>
      <c r="F47" s="336"/>
      <c r="G47" s="335"/>
      <c r="H47" s="336"/>
      <c r="I47" s="335"/>
      <c r="J47" s="336"/>
      <c r="K47" s="335"/>
      <c r="L47" s="336"/>
      <c r="M47" s="335"/>
      <c r="N47" s="336"/>
      <c r="O47" s="337"/>
      <c r="P47" s="338"/>
      <c r="Q47" s="335"/>
      <c r="R47" s="336"/>
      <c r="S47" s="335"/>
      <c r="T47" s="336"/>
      <c r="U47" s="335"/>
      <c r="V47" s="336"/>
      <c r="W47" s="339"/>
      <c r="X47" s="336"/>
      <c r="Y47" s="626">
        <f t="shared" si="0"/>
        <v>0</v>
      </c>
      <c r="Z47" s="627">
        <f t="shared" si="1"/>
        <v>0</v>
      </c>
    </row>
    <row r="48" spans="1:26" ht="13.5" customHeight="1">
      <c r="A48" s="196" t="str">
        <f>'t1'!A48</f>
        <v>COLLABORATORE SCOLASTICO DEI SERVIZI/ADDETTO AZ.AGRARIE TEMPO DET.ANNUALE</v>
      </c>
      <c r="B48" s="281" t="str">
        <f>'t1'!B48</f>
        <v>098708</v>
      </c>
      <c r="C48" s="335"/>
      <c r="D48" s="336"/>
      <c r="E48" s="337"/>
      <c r="F48" s="336"/>
      <c r="G48" s="335"/>
      <c r="H48" s="336"/>
      <c r="I48" s="335"/>
      <c r="J48" s="336"/>
      <c r="K48" s="335"/>
      <c r="L48" s="336"/>
      <c r="M48" s="335"/>
      <c r="N48" s="336"/>
      <c r="O48" s="337"/>
      <c r="P48" s="338"/>
      <c r="Q48" s="335"/>
      <c r="R48" s="336"/>
      <c r="S48" s="335"/>
      <c r="T48" s="336"/>
      <c r="U48" s="335"/>
      <c r="V48" s="336"/>
      <c r="W48" s="339"/>
      <c r="X48" s="336"/>
      <c r="Y48" s="626">
        <f t="shared" si="0"/>
        <v>0</v>
      </c>
      <c r="Z48" s="627">
        <f t="shared" si="1"/>
        <v>0</v>
      </c>
    </row>
    <row r="49" spans="1:26" ht="13.5" customHeight="1">
      <c r="A49" s="196" t="str">
        <f>'t1'!A49</f>
        <v>COLLABORATORE SCOLASTICO TEMPO DET.ANNUALE</v>
      </c>
      <c r="B49" s="281" t="str">
        <f>'t1'!B49</f>
        <v>011124</v>
      </c>
      <c r="C49" s="335"/>
      <c r="D49" s="336"/>
      <c r="E49" s="337"/>
      <c r="F49" s="336"/>
      <c r="G49" s="335"/>
      <c r="H49" s="336"/>
      <c r="I49" s="335"/>
      <c r="J49" s="336"/>
      <c r="K49" s="335"/>
      <c r="L49" s="336"/>
      <c r="M49" s="335"/>
      <c r="N49" s="336"/>
      <c r="O49" s="337"/>
      <c r="P49" s="338"/>
      <c r="Q49" s="335"/>
      <c r="R49" s="336"/>
      <c r="S49" s="335"/>
      <c r="T49" s="336"/>
      <c r="U49" s="335"/>
      <c r="V49" s="336"/>
      <c r="W49" s="339"/>
      <c r="X49" s="336"/>
      <c r="Y49" s="626">
        <f t="shared" si="0"/>
        <v>0</v>
      </c>
      <c r="Z49" s="627">
        <f t="shared" si="1"/>
        <v>0</v>
      </c>
    </row>
    <row r="50" spans="1:26" ht="13.5" customHeight="1">
      <c r="A50" s="196" t="str">
        <f>'t1'!A50</f>
        <v>DOC. LAUR. IST. SEC. II GRADO T. DETERM. NON ANNUALE</v>
      </c>
      <c r="B50" s="281" t="str">
        <f>'t1'!B50</f>
        <v>016133</v>
      </c>
      <c r="C50" s="335"/>
      <c r="D50" s="336"/>
      <c r="E50" s="337"/>
      <c r="F50" s="336"/>
      <c r="G50" s="335"/>
      <c r="H50" s="336"/>
      <c r="I50" s="335"/>
      <c r="J50" s="336"/>
      <c r="K50" s="335"/>
      <c r="L50" s="336"/>
      <c r="M50" s="335"/>
      <c r="N50" s="336"/>
      <c r="O50" s="337"/>
      <c r="P50" s="338"/>
      <c r="Q50" s="335"/>
      <c r="R50" s="336"/>
      <c r="S50" s="335"/>
      <c r="T50" s="336"/>
      <c r="U50" s="335"/>
      <c r="V50" s="336"/>
      <c r="W50" s="339"/>
      <c r="X50" s="336"/>
      <c r="Y50" s="626">
        <f t="shared" si="0"/>
        <v>0</v>
      </c>
      <c r="Z50" s="627">
        <f t="shared" si="1"/>
        <v>0</v>
      </c>
    </row>
    <row r="51" spans="1:26" ht="13.5" customHeight="1">
      <c r="A51" s="196" t="str">
        <f>'t1'!A51</f>
        <v>DOC. LAUR. SOST. IST. SEC. II GRADO T. DETER. NON ANNUALE</v>
      </c>
      <c r="B51" s="281" t="str">
        <f>'t1'!B51</f>
        <v>016632</v>
      </c>
      <c r="C51" s="335"/>
      <c r="D51" s="336"/>
      <c r="E51" s="337"/>
      <c r="F51" s="336"/>
      <c r="G51" s="335"/>
      <c r="H51" s="336"/>
      <c r="I51" s="335"/>
      <c r="J51" s="336"/>
      <c r="K51" s="335"/>
      <c r="L51" s="336"/>
      <c r="M51" s="335"/>
      <c r="N51" s="336"/>
      <c r="O51" s="337"/>
      <c r="P51" s="338"/>
      <c r="Q51" s="335"/>
      <c r="R51" s="336"/>
      <c r="S51" s="335"/>
      <c r="T51" s="336"/>
      <c r="U51" s="335"/>
      <c r="V51" s="336"/>
      <c r="W51" s="339"/>
      <c r="X51" s="336"/>
      <c r="Y51" s="626">
        <f t="shared" si="0"/>
        <v>0</v>
      </c>
      <c r="Z51" s="627">
        <f t="shared" si="1"/>
        <v>0</v>
      </c>
    </row>
    <row r="52" spans="1:26" ht="13.5" customHeight="1">
      <c r="A52" s="196" t="str">
        <f>'t1'!A52</f>
        <v>DOC. SCUOLA MEDIA ED EQUIP. TEMPO DETERM. NON ANNUALE</v>
      </c>
      <c r="B52" s="281" t="str">
        <f>'t1'!B52</f>
        <v>016137</v>
      </c>
      <c r="C52" s="335"/>
      <c r="D52" s="336"/>
      <c r="E52" s="337"/>
      <c r="F52" s="336"/>
      <c r="G52" s="335"/>
      <c r="H52" s="336"/>
      <c r="I52" s="335"/>
      <c r="J52" s="336"/>
      <c r="K52" s="335"/>
      <c r="L52" s="336"/>
      <c r="M52" s="335"/>
      <c r="N52" s="336"/>
      <c r="O52" s="337"/>
      <c r="P52" s="338"/>
      <c r="Q52" s="335"/>
      <c r="R52" s="336"/>
      <c r="S52" s="335"/>
      <c r="T52" s="336"/>
      <c r="U52" s="335"/>
      <c r="V52" s="336"/>
      <c r="W52" s="339"/>
      <c r="X52" s="336"/>
      <c r="Y52" s="626">
        <f t="shared" si="0"/>
        <v>0</v>
      </c>
      <c r="Z52" s="627">
        <f t="shared" si="1"/>
        <v>0</v>
      </c>
    </row>
    <row r="53" spans="1:26" ht="13.5" customHeight="1">
      <c r="A53" s="196" t="str">
        <f>'t1'!A53</f>
        <v>DOC. LAUR. SOST. SCUOLA MEDIA T.DETER. NON ANNUALE</v>
      </c>
      <c r="B53" s="281" t="str">
        <f>'t1'!B53</f>
        <v>016640</v>
      </c>
      <c r="C53" s="335"/>
      <c r="D53" s="336"/>
      <c r="E53" s="337"/>
      <c r="F53" s="336"/>
      <c r="G53" s="335"/>
      <c r="H53" s="336"/>
      <c r="I53" s="335"/>
      <c r="J53" s="336"/>
      <c r="K53" s="335"/>
      <c r="L53" s="336"/>
      <c r="M53" s="335"/>
      <c r="N53" s="336"/>
      <c r="O53" s="337"/>
      <c r="P53" s="338"/>
      <c r="Q53" s="335"/>
      <c r="R53" s="336"/>
      <c r="S53" s="335"/>
      <c r="T53" s="336"/>
      <c r="U53" s="335"/>
      <c r="V53" s="336"/>
      <c r="W53" s="339"/>
      <c r="X53" s="336"/>
      <c r="Y53" s="626">
        <f t="shared" si="0"/>
        <v>0</v>
      </c>
      <c r="Z53" s="627">
        <f t="shared" si="1"/>
        <v>0</v>
      </c>
    </row>
    <row r="54" spans="1:26" ht="13.5" customHeight="1">
      <c r="A54" s="196" t="str">
        <f>'t1'!A54</f>
        <v>INS. SC. ELEMENTARE E EQUIP. TEMPO DETERM. NON ANNUALE</v>
      </c>
      <c r="B54" s="281" t="str">
        <f>'t1'!B54</f>
        <v>014153</v>
      </c>
      <c r="C54" s="335"/>
      <c r="D54" s="336"/>
      <c r="E54" s="337"/>
      <c r="F54" s="336"/>
      <c r="G54" s="335"/>
      <c r="H54" s="336"/>
      <c r="I54" s="335"/>
      <c r="J54" s="336"/>
      <c r="K54" s="335"/>
      <c r="L54" s="336"/>
      <c r="M54" s="335"/>
      <c r="N54" s="336"/>
      <c r="O54" s="337"/>
      <c r="P54" s="338"/>
      <c r="Q54" s="335"/>
      <c r="R54" s="336"/>
      <c r="S54" s="335"/>
      <c r="T54" s="336"/>
      <c r="U54" s="335"/>
      <c r="V54" s="336"/>
      <c r="W54" s="339"/>
      <c r="X54" s="336"/>
      <c r="Y54" s="626">
        <f t="shared" si="0"/>
        <v>0</v>
      </c>
      <c r="Z54" s="627">
        <f t="shared" si="1"/>
        <v>0</v>
      </c>
    </row>
    <row r="55" spans="1:26" ht="13.5" customHeight="1">
      <c r="A55" s="196" t="str">
        <f>'t1'!A55</f>
        <v>DOC. DIPL. SOST SCUOLA ELEM. T. DETER. NON ANNUALE</v>
      </c>
      <c r="B55" s="281" t="str">
        <f>'t1'!B55</f>
        <v>014636</v>
      </c>
      <c r="C55" s="335"/>
      <c r="D55" s="336"/>
      <c r="E55" s="337"/>
      <c r="F55" s="336"/>
      <c r="G55" s="335"/>
      <c r="H55" s="336"/>
      <c r="I55" s="335"/>
      <c r="J55" s="336"/>
      <c r="K55" s="335"/>
      <c r="L55" s="336"/>
      <c r="M55" s="335"/>
      <c r="N55" s="336"/>
      <c r="O55" s="337"/>
      <c r="P55" s="338"/>
      <c r="Q55" s="335"/>
      <c r="R55" s="336"/>
      <c r="S55" s="335"/>
      <c r="T55" s="336"/>
      <c r="U55" s="335"/>
      <c r="V55" s="336"/>
      <c r="W55" s="339"/>
      <c r="X55" s="336"/>
      <c r="Y55" s="626">
        <f t="shared" si="0"/>
        <v>0</v>
      </c>
      <c r="Z55" s="627">
        <f t="shared" si="1"/>
        <v>0</v>
      </c>
    </row>
    <row r="56" spans="1:26" ht="13.5" customHeight="1">
      <c r="A56" s="196" t="str">
        <f>'t1'!A56</f>
        <v>INS. SCUOLA MATERNA TEMPO DETERM. NON ANNUALE</v>
      </c>
      <c r="B56" s="281" t="str">
        <f>'t1'!B56</f>
        <v>014157</v>
      </c>
      <c r="C56" s="335"/>
      <c r="D56" s="336"/>
      <c r="E56" s="337"/>
      <c r="F56" s="336"/>
      <c r="G56" s="335"/>
      <c r="H56" s="336"/>
      <c r="I56" s="335"/>
      <c r="J56" s="336"/>
      <c r="K56" s="335"/>
      <c r="L56" s="336"/>
      <c r="M56" s="335"/>
      <c r="N56" s="336"/>
      <c r="O56" s="337"/>
      <c r="P56" s="338"/>
      <c r="Q56" s="335"/>
      <c r="R56" s="336"/>
      <c r="S56" s="335"/>
      <c r="T56" s="336"/>
      <c r="U56" s="335"/>
      <c r="V56" s="336"/>
      <c r="W56" s="339"/>
      <c r="X56" s="336"/>
      <c r="Y56" s="626">
        <f t="shared" si="0"/>
        <v>0</v>
      </c>
      <c r="Z56" s="627">
        <f t="shared" si="1"/>
        <v>0</v>
      </c>
    </row>
    <row r="57" spans="1:26" ht="13.5" customHeight="1">
      <c r="A57" s="196" t="str">
        <f>'t1'!A57</f>
        <v>DOC.DIPL.SOST.SC. MATERNA T.DET. NON ANNUALE</v>
      </c>
      <c r="B57" s="281" t="str">
        <f>'t1'!B57</f>
        <v>014644</v>
      </c>
      <c r="C57" s="335"/>
      <c r="D57" s="336"/>
      <c r="E57" s="337"/>
      <c r="F57" s="336"/>
      <c r="G57" s="335"/>
      <c r="H57" s="336"/>
      <c r="I57" s="335"/>
      <c r="J57" s="336"/>
      <c r="K57" s="335"/>
      <c r="L57" s="336"/>
      <c r="M57" s="335"/>
      <c r="N57" s="336"/>
      <c r="O57" s="337"/>
      <c r="P57" s="338"/>
      <c r="Q57" s="335"/>
      <c r="R57" s="336"/>
      <c r="S57" s="335"/>
      <c r="T57" s="336"/>
      <c r="U57" s="335"/>
      <c r="V57" s="336"/>
      <c r="W57" s="339"/>
      <c r="X57" s="336"/>
      <c r="Y57" s="626">
        <f t="shared" si="0"/>
        <v>0</v>
      </c>
      <c r="Z57" s="627">
        <f t="shared" si="1"/>
        <v>0</v>
      </c>
    </row>
    <row r="58" spans="1:26" ht="13.5" customHeight="1">
      <c r="A58" s="196" t="str">
        <f>'t1'!A58</f>
        <v>INS. DIPL. ISTIT. II GRADO TEMPO DETERM. NON ANNUALE</v>
      </c>
      <c r="B58" s="281" t="str">
        <f>'t1'!B58</f>
        <v>014145</v>
      </c>
      <c r="C58" s="335"/>
      <c r="D58" s="336"/>
      <c r="E58" s="337"/>
      <c r="F58" s="336"/>
      <c r="G58" s="335"/>
      <c r="H58" s="336"/>
      <c r="I58" s="335"/>
      <c r="J58" s="336"/>
      <c r="K58" s="335"/>
      <c r="L58" s="336"/>
      <c r="M58" s="335"/>
      <c r="N58" s="336"/>
      <c r="O58" s="337"/>
      <c r="P58" s="338"/>
      <c r="Q58" s="335"/>
      <c r="R58" s="336"/>
      <c r="S58" s="335"/>
      <c r="T58" s="336"/>
      <c r="U58" s="335"/>
      <c r="V58" s="336"/>
      <c r="W58" s="339"/>
      <c r="X58" s="336"/>
      <c r="Y58" s="626">
        <f t="shared" si="0"/>
        <v>0</v>
      </c>
      <c r="Z58" s="627">
        <f t="shared" si="1"/>
        <v>0</v>
      </c>
    </row>
    <row r="59" spans="1:26" ht="13.5" customHeight="1">
      <c r="A59" s="196" t="str">
        <f>'t1'!A59</f>
        <v>DOC. DIPL. SOST.IST. SEC. II GRADO T. DET. NON ANNUALE</v>
      </c>
      <c r="B59" s="281" t="str">
        <f>'t1'!B59</f>
        <v>014658</v>
      </c>
      <c r="C59" s="335"/>
      <c r="D59" s="336"/>
      <c r="E59" s="337"/>
      <c r="F59" s="336"/>
      <c r="G59" s="335"/>
      <c r="H59" s="336"/>
      <c r="I59" s="335"/>
      <c r="J59" s="336"/>
      <c r="K59" s="335"/>
      <c r="L59" s="336"/>
      <c r="M59" s="335"/>
      <c r="N59" s="336"/>
      <c r="O59" s="337"/>
      <c r="P59" s="338"/>
      <c r="Q59" s="335"/>
      <c r="R59" s="336"/>
      <c r="S59" s="335"/>
      <c r="T59" s="336"/>
      <c r="U59" s="335"/>
      <c r="V59" s="336"/>
      <c r="W59" s="339"/>
      <c r="X59" s="336"/>
      <c r="Y59" s="626">
        <f t="shared" si="0"/>
        <v>0</v>
      </c>
      <c r="Z59" s="627">
        <f t="shared" si="1"/>
        <v>0</v>
      </c>
    </row>
    <row r="60" spans="1:26" ht="13.5" customHeight="1">
      <c r="A60" s="196" t="str">
        <f>'t1'!A60</f>
        <v>PERS. EDUCAT. T. DET. NON ANNUALE</v>
      </c>
      <c r="B60" s="281" t="str">
        <f>'t1'!B60</f>
        <v>014648</v>
      </c>
      <c r="C60" s="335"/>
      <c r="D60" s="336"/>
      <c r="E60" s="337"/>
      <c r="F60" s="336"/>
      <c r="G60" s="335"/>
      <c r="H60" s="336"/>
      <c r="I60" s="335"/>
      <c r="J60" s="336"/>
      <c r="K60" s="335"/>
      <c r="L60" s="336"/>
      <c r="M60" s="335"/>
      <c r="N60" s="336"/>
      <c r="O60" s="337"/>
      <c r="P60" s="338"/>
      <c r="Q60" s="335"/>
      <c r="R60" s="336"/>
      <c r="S60" s="335"/>
      <c r="T60" s="336"/>
      <c r="U60" s="335"/>
      <c r="V60" s="336"/>
      <c r="W60" s="339"/>
      <c r="X60" s="336"/>
      <c r="Y60" s="626">
        <f t="shared" si="0"/>
        <v>0</v>
      </c>
      <c r="Z60" s="627">
        <f t="shared" si="1"/>
        <v>0</v>
      </c>
    </row>
    <row r="61" spans="1:26" ht="13.5" customHeight="1">
      <c r="A61" s="196" t="str">
        <f>'t1'!A61</f>
        <v>DOC.RELIG. SCUOLA SECOND. T. D.CON CONTR. TERMINE ATT. DID.</v>
      </c>
      <c r="B61" s="281" t="str">
        <f>'t1'!B61</f>
        <v>016804</v>
      </c>
      <c r="C61" s="335"/>
      <c r="D61" s="336"/>
      <c r="E61" s="337"/>
      <c r="F61" s="336"/>
      <c r="G61" s="335"/>
      <c r="H61" s="336"/>
      <c r="I61" s="335"/>
      <c r="J61" s="336"/>
      <c r="K61" s="335"/>
      <c r="L61" s="336"/>
      <c r="M61" s="335"/>
      <c r="N61" s="336"/>
      <c r="O61" s="337"/>
      <c r="P61" s="338"/>
      <c r="Q61" s="335"/>
      <c r="R61" s="336"/>
      <c r="S61" s="335"/>
      <c r="T61" s="336"/>
      <c r="U61" s="335"/>
      <c r="V61" s="336"/>
      <c r="W61" s="339"/>
      <c r="X61" s="336"/>
      <c r="Y61" s="626">
        <f t="shared" si="0"/>
        <v>0</v>
      </c>
      <c r="Z61" s="627">
        <f t="shared" si="1"/>
        <v>0</v>
      </c>
    </row>
    <row r="62" spans="1:26" ht="13.5" customHeight="1">
      <c r="A62" s="196" t="str">
        <f>'t1'!A62</f>
        <v>DOC.RELIG. SCUOLA EL. MAT. T. D. CONTR. TERMINE ATT. DID. </v>
      </c>
      <c r="B62" s="281" t="str">
        <f>'t1'!B62</f>
        <v>014805</v>
      </c>
      <c r="C62" s="335"/>
      <c r="D62" s="336"/>
      <c r="E62" s="337"/>
      <c r="F62" s="336"/>
      <c r="G62" s="335"/>
      <c r="H62" s="336"/>
      <c r="I62" s="335"/>
      <c r="J62" s="336"/>
      <c r="K62" s="335"/>
      <c r="L62" s="336"/>
      <c r="M62" s="335"/>
      <c r="N62" s="336"/>
      <c r="O62" s="337"/>
      <c r="P62" s="338"/>
      <c r="Q62" s="335"/>
      <c r="R62" s="336"/>
      <c r="S62" s="335"/>
      <c r="T62" s="336"/>
      <c r="U62" s="335"/>
      <c r="V62" s="336"/>
      <c r="W62" s="339"/>
      <c r="X62" s="336"/>
      <c r="Y62" s="626">
        <f t="shared" si="0"/>
        <v>0</v>
      </c>
      <c r="Z62" s="627">
        <f t="shared" si="1"/>
        <v>0</v>
      </c>
    </row>
    <row r="63" spans="1:26" ht="13.5" customHeight="1">
      <c r="A63" s="196" t="str">
        <f>'t1'!A63</f>
        <v>DIR. SERV, GEN. ED AMM. TEMPO DETER. NON ANNUALE</v>
      </c>
      <c r="B63" s="281" t="str">
        <f>'t1'!B63</f>
        <v>013710</v>
      </c>
      <c r="C63" s="335"/>
      <c r="D63" s="336"/>
      <c r="E63" s="337"/>
      <c r="F63" s="336"/>
      <c r="G63" s="335"/>
      <c r="H63" s="336"/>
      <c r="I63" s="335"/>
      <c r="J63" s="336"/>
      <c r="K63" s="335"/>
      <c r="L63" s="336"/>
      <c r="M63" s="335"/>
      <c r="N63" s="336"/>
      <c r="O63" s="337"/>
      <c r="P63" s="338"/>
      <c r="Q63" s="335"/>
      <c r="R63" s="336"/>
      <c r="S63" s="335"/>
      <c r="T63" s="336"/>
      <c r="U63" s="335"/>
      <c r="V63" s="336"/>
      <c r="W63" s="339"/>
      <c r="X63" s="336"/>
      <c r="Y63" s="626">
        <f t="shared" si="0"/>
        <v>0</v>
      </c>
      <c r="Z63" s="627">
        <f t="shared" si="1"/>
        <v>0</v>
      </c>
    </row>
    <row r="64" spans="1:26" ht="13.5" customHeight="1">
      <c r="A64" s="196" t="str">
        <f>'t1'!A64</f>
        <v>COORDINATORE AMMINISTRATIVO TEMPO DET. NON ANNUALE</v>
      </c>
      <c r="B64" s="281" t="str">
        <f>'t1'!B64</f>
        <v>013651</v>
      </c>
      <c r="C64" s="335"/>
      <c r="D64" s="336"/>
      <c r="E64" s="337"/>
      <c r="F64" s="336"/>
      <c r="G64" s="335"/>
      <c r="H64" s="336"/>
      <c r="I64" s="335"/>
      <c r="J64" s="336"/>
      <c r="K64" s="335"/>
      <c r="L64" s="336"/>
      <c r="M64" s="335"/>
      <c r="N64" s="336"/>
      <c r="O64" s="337"/>
      <c r="P64" s="338"/>
      <c r="Q64" s="335"/>
      <c r="R64" s="336"/>
      <c r="S64" s="335"/>
      <c r="T64" s="336"/>
      <c r="U64" s="335"/>
      <c r="V64" s="336"/>
      <c r="W64" s="339"/>
      <c r="X64" s="336"/>
      <c r="Y64" s="626">
        <f t="shared" si="0"/>
        <v>0</v>
      </c>
      <c r="Z64" s="627">
        <f t="shared" si="1"/>
        <v>0</v>
      </c>
    </row>
    <row r="65" spans="1:26" ht="13.5" customHeight="1">
      <c r="A65" s="196" t="str">
        <f>'t1'!A65</f>
        <v>COORDINATORE TECNICO TEMPO DET. NON ANNUALE</v>
      </c>
      <c r="B65" s="281" t="str">
        <f>'t1'!B65</f>
        <v>013654</v>
      </c>
      <c r="C65" s="335"/>
      <c r="D65" s="336"/>
      <c r="E65" s="337"/>
      <c r="F65" s="336"/>
      <c r="G65" s="335"/>
      <c r="H65" s="336"/>
      <c r="I65" s="335"/>
      <c r="J65" s="336"/>
      <c r="K65" s="335"/>
      <c r="L65" s="336"/>
      <c r="M65" s="335"/>
      <c r="N65" s="336"/>
      <c r="O65" s="337"/>
      <c r="P65" s="338"/>
      <c r="Q65" s="335"/>
      <c r="R65" s="336"/>
      <c r="S65" s="335"/>
      <c r="T65" s="336"/>
      <c r="U65" s="335"/>
      <c r="V65" s="336"/>
      <c r="W65" s="339"/>
      <c r="X65" s="336"/>
      <c r="Y65" s="626">
        <f t="shared" si="0"/>
        <v>0</v>
      </c>
      <c r="Z65" s="627">
        <f t="shared" si="1"/>
        <v>0</v>
      </c>
    </row>
    <row r="66" spans="1:26" ht="13.5" customHeight="1">
      <c r="A66" s="196" t="str">
        <f>'t1'!A66</f>
        <v>ASSIST.AMM.VO TEMPO DET. NON ANNUALE</v>
      </c>
      <c r="B66" s="281" t="str">
        <f>'t1'!B66</f>
        <v>012613</v>
      </c>
      <c r="C66" s="341"/>
      <c r="D66" s="342"/>
      <c r="E66" s="343"/>
      <c r="F66" s="342"/>
      <c r="G66" s="341"/>
      <c r="H66" s="342"/>
      <c r="I66" s="341"/>
      <c r="J66" s="342"/>
      <c r="K66" s="341"/>
      <c r="L66" s="342"/>
      <c r="M66" s="341"/>
      <c r="N66" s="342"/>
      <c r="O66" s="343"/>
      <c r="P66" s="344"/>
      <c r="Q66" s="341"/>
      <c r="R66" s="342"/>
      <c r="S66" s="341"/>
      <c r="T66" s="342"/>
      <c r="U66" s="341"/>
      <c r="V66" s="342"/>
      <c r="W66" s="345"/>
      <c r="X66" s="342"/>
      <c r="Y66" s="626">
        <f t="shared" si="0"/>
        <v>0</v>
      </c>
      <c r="Z66" s="627">
        <f t="shared" si="1"/>
        <v>0</v>
      </c>
    </row>
    <row r="67" spans="1:26" ht="13.5" customHeight="1">
      <c r="A67" s="196" t="str">
        <f>'t1'!A67</f>
        <v>ASSIST.TECN. T. DETERM. NON ANNUALE</v>
      </c>
      <c r="B67" s="281" t="str">
        <f>'t1'!B67</f>
        <v>012615</v>
      </c>
      <c r="C67" s="341"/>
      <c r="D67" s="342"/>
      <c r="E67" s="343"/>
      <c r="F67" s="342"/>
      <c r="G67" s="341"/>
      <c r="H67" s="342"/>
      <c r="I67" s="341"/>
      <c r="J67" s="342"/>
      <c r="K67" s="341"/>
      <c r="L67" s="342"/>
      <c r="M67" s="341"/>
      <c r="N67" s="342"/>
      <c r="O67" s="343"/>
      <c r="P67" s="344"/>
      <c r="Q67" s="341"/>
      <c r="R67" s="342"/>
      <c r="S67" s="341"/>
      <c r="T67" s="342"/>
      <c r="U67" s="341"/>
      <c r="V67" s="342"/>
      <c r="W67" s="345"/>
      <c r="X67" s="342"/>
      <c r="Y67" s="626">
        <f t="shared" si="0"/>
        <v>0</v>
      </c>
      <c r="Z67" s="627">
        <f t="shared" si="1"/>
        <v>0</v>
      </c>
    </row>
    <row r="68" spans="1:26" ht="13.5" customHeight="1">
      <c r="A68" s="196" t="str">
        <f>'t1'!A68</f>
        <v>CUOCO/INFERMIERE/GUARDAROBIERE T.DETER.NON ANNUALE</v>
      </c>
      <c r="B68" s="281" t="str">
        <f>'t1'!B68</f>
        <v>012621</v>
      </c>
      <c r="C68" s="341"/>
      <c r="D68" s="342"/>
      <c r="E68" s="343"/>
      <c r="F68" s="342"/>
      <c r="G68" s="341"/>
      <c r="H68" s="342"/>
      <c r="I68" s="341"/>
      <c r="J68" s="342"/>
      <c r="K68" s="341"/>
      <c r="L68" s="342"/>
      <c r="M68" s="341"/>
      <c r="N68" s="342"/>
      <c r="O68" s="343"/>
      <c r="P68" s="344"/>
      <c r="Q68" s="341"/>
      <c r="R68" s="342"/>
      <c r="S68" s="341"/>
      <c r="T68" s="342"/>
      <c r="U68" s="341"/>
      <c r="V68" s="342"/>
      <c r="W68" s="345"/>
      <c r="X68" s="342"/>
      <c r="Y68" s="626">
        <f t="shared" si="0"/>
        <v>0</v>
      </c>
      <c r="Z68" s="627">
        <f t="shared" si="1"/>
        <v>0</v>
      </c>
    </row>
    <row r="69" spans="1:26" ht="13.5" customHeight="1">
      <c r="A69" s="196" t="str">
        <f>'t1'!A69</f>
        <v>COLLABORATORE SCOLASTICO DEI SERVIZI/ADDETTO  AZ.AGRARIE A TEMPO DETERM. NON ANNUALE</v>
      </c>
      <c r="B69" s="281" t="str">
        <f>'t1'!B69</f>
        <v>098712</v>
      </c>
      <c r="C69" s="341"/>
      <c r="D69" s="342"/>
      <c r="E69" s="343"/>
      <c r="F69" s="342"/>
      <c r="G69" s="341"/>
      <c r="H69" s="342"/>
      <c r="I69" s="341"/>
      <c r="J69" s="342"/>
      <c r="K69" s="341"/>
      <c r="L69" s="342"/>
      <c r="M69" s="341"/>
      <c r="N69" s="342"/>
      <c r="O69" s="343"/>
      <c r="P69" s="344"/>
      <c r="Q69" s="341"/>
      <c r="R69" s="342"/>
      <c r="S69" s="341"/>
      <c r="T69" s="342"/>
      <c r="U69" s="341"/>
      <c r="V69" s="342"/>
      <c r="W69" s="345"/>
      <c r="X69" s="342"/>
      <c r="Y69" s="626">
        <f t="shared" si="0"/>
        <v>0</v>
      </c>
      <c r="Z69" s="627">
        <f t="shared" si="1"/>
        <v>0</v>
      </c>
    </row>
    <row r="70" spans="1:26" ht="13.5" customHeight="1" thickBot="1">
      <c r="A70" s="196" t="str">
        <f>'t1'!A70</f>
        <v>COLLAB. SCOLAST. T. DETER. NON ANNUALE</v>
      </c>
      <c r="B70" s="281" t="str">
        <f>'t1'!B70</f>
        <v>011617</v>
      </c>
      <c r="C70" s="341"/>
      <c r="D70" s="342"/>
      <c r="E70" s="343"/>
      <c r="F70" s="342"/>
      <c r="G70" s="341"/>
      <c r="H70" s="342"/>
      <c r="I70" s="341"/>
      <c r="J70" s="342"/>
      <c r="K70" s="341"/>
      <c r="L70" s="342"/>
      <c r="M70" s="341"/>
      <c r="N70" s="342"/>
      <c r="O70" s="343"/>
      <c r="P70" s="344"/>
      <c r="Q70" s="341"/>
      <c r="R70" s="342"/>
      <c r="S70" s="341"/>
      <c r="T70" s="342"/>
      <c r="U70" s="341"/>
      <c r="V70" s="342"/>
      <c r="W70" s="345"/>
      <c r="X70" s="342"/>
      <c r="Y70" s="626">
        <f t="shared" si="0"/>
        <v>0</v>
      </c>
      <c r="Z70" s="627">
        <f t="shared" si="1"/>
        <v>0</v>
      </c>
    </row>
    <row r="71" spans="1:26" ht="16.5" customHeight="1" thickBot="1" thickTop="1">
      <c r="A71" s="64" t="s">
        <v>5</v>
      </c>
      <c r="B71" s="65"/>
      <c r="C71" s="628">
        <f aca="true" t="shared" si="2" ref="C71:Z71">SUM(C6:C70)</f>
        <v>0</v>
      </c>
      <c r="D71" s="630">
        <f t="shared" si="2"/>
        <v>0</v>
      </c>
      <c r="E71" s="628">
        <f t="shared" si="2"/>
        <v>0</v>
      </c>
      <c r="F71" s="630">
        <f t="shared" si="2"/>
        <v>0</v>
      </c>
      <c r="G71" s="628">
        <f t="shared" si="2"/>
        <v>0</v>
      </c>
      <c r="H71" s="630">
        <f t="shared" si="2"/>
        <v>0</v>
      </c>
      <c r="I71" s="628">
        <f t="shared" si="2"/>
        <v>0</v>
      </c>
      <c r="J71" s="630">
        <f t="shared" si="2"/>
        <v>0</v>
      </c>
      <c r="K71" s="628">
        <f t="shared" si="2"/>
        <v>0</v>
      </c>
      <c r="L71" s="630">
        <f t="shared" si="2"/>
        <v>0</v>
      </c>
      <c r="M71" s="628">
        <f t="shared" si="2"/>
        <v>0</v>
      </c>
      <c r="N71" s="630">
        <f t="shared" si="2"/>
        <v>0</v>
      </c>
      <c r="O71" s="628">
        <f t="shared" si="2"/>
        <v>0</v>
      </c>
      <c r="P71" s="630">
        <f t="shared" si="2"/>
        <v>0</v>
      </c>
      <c r="Q71" s="628">
        <f t="shared" si="2"/>
        <v>0</v>
      </c>
      <c r="R71" s="630">
        <f t="shared" si="2"/>
        <v>0</v>
      </c>
      <c r="S71" s="628">
        <f t="shared" si="2"/>
        <v>0</v>
      </c>
      <c r="T71" s="630">
        <f t="shared" si="2"/>
        <v>0</v>
      </c>
      <c r="U71" s="628">
        <f t="shared" si="2"/>
        <v>0</v>
      </c>
      <c r="V71" s="630">
        <f t="shared" si="2"/>
        <v>0</v>
      </c>
      <c r="W71" s="628">
        <f t="shared" si="2"/>
        <v>0</v>
      </c>
      <c r="X71" s="630">
        <f t="shared" si="2"/>
        <v>0</v>
      </c>
      <c r="Y71" s="628">
        <f t="shared" si="2"/>
        <v>0</v>
      </c>
      <c r="Z71" s="629">
        <f t="shared" si="2"/>
        <v>0</v>
      </c>
    </row>
    <row r="72" spans="1:26" ht="8.25" customHeight="1">
      <c r="A72" s="200"/>
      <c r="B72" s="201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13" ht="11.25">
      <c r="A73" s="29" t="s">
        <v>129</v>
      </c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87"/>
    </row>
  </sheetData>
  <sheetProtection password="EA98" sheet="1" scenarios="1" formatColumns="0" selectLockedCells="1" autoFilter="0"/>
  <mergeCells count="13">
    <mergeCell ref="Y4:Z4"/>
    <mergeCell ref="U4:V4"/>
    <mergeCell ref="W4:X4"/>
    <mergeCell ref="A1:W1"/>
    <mergeCell ref="S2:Z2"/>
    <mergeCell ref="M4:N4"/>
    <mergeCell ref="C4:D4"/>
    <mergeCell ref="G4:H4"/>
    <mergeCell ref="I4:J4"/>
    <mergeCell ref="K4:L4"/>
    <mergeCell ref="O4:P4"/>
    <mergeCell ref="Q4:R4"/>
    <mergeCell ref="S4:T4"/>
  </mergeCells>
  <printOptions horizontalCentered="1" verticalCentered="1"/>
  <pageMargins left="0" right="0" top="0.1968503937007874" bottom="0.17" header="0.23" footer="0.18"/>
  <pageSetup fitToHeight="2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daniele.tassa.eds</cp:lastModifiedBy>
  <cp:lastPrinted>2007-04-20T09:12:03Z</cp:lastPrinted>
  <dcterms:created xsi:type="dcterms:W3CDTF">1998-10-29T14:18:41Z</dcterms:created>
  <dcterms:modified xsi:type="dcterms:W3CDTF">2008-04-23T11:13:19Z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