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Y:\ATTIVITA'\PUBBLICAZIONE DATI\BOLLETTINO\30 giugno 2021\"/>
    </mc:Choice>
  </mc:AlternateContent>
  <bookViews>
    <workbookView xWindow="0" yWindow="0" windowWidth="19200" windowHeight="6180" tabRatio="791"/>
  </bookViews>
  <sheets>
    <sheet name="Tabella 1" sheetId="25" r:id="rId1"/>
    <sheet name="Tabella 2" sheetId="26" r:id="rId2"/>
    <sheet name="Tabella 3" sheetId="27" r:id="rId3"/>
    <sheet name="Tabella 4" sheetId="28" r:id="rId4"/>
    <sheet name="Tabella 5" sheetId="29" r:id="rId5"/>
    <sheet name="Tabella 6" sheetId="30" r:id="rId6"/>
    <sheet name="Tabella 7" sheetId="31" r:id="rId7"/>
    <sheet name="Tabella 8" sheetId="32" r:id="rId8"/>
    <sheet name="Tabella 9" sheetId="33" r:id="rId9"/>
    <sheet name="Tabella 10" sheetId="34" r:id="rId10"/>
    <sheet name="Tabella 11" sheetId="35" r:id="rId11"/>
    <sheet name="Tabella 12" sheetId="36" r:id="rId12"/>
    <sheet name="Tabella 13" sheetId="37" r:id="rId13"/>
    <sheet name="Tabella 14" sheetId="38" r:id="rId14"/>
    <sheet name="Tabella 15" sheetId="39" r:id="rId15"/>
    <sheet name="Tabella 16" sheetId="40" r:id="rId16"/>
    <sheet name="Tabella 17" sheetId="41" r:id="rId17"/>
    <sheet name="Tabella 18" sheetId="42" r:id="rId18"/>
    <sheet name="Sheet1" sheetId="43" state="veryHidden"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27" l="1"/>
  <c r="F12" i="27"/>
  <c r="E12" i="27"/>
  <c r="D12" i="27"/>
  <c r="I12" i="27"/>
  <c r="H12" i="27"/>
  <c r="I11" i="27"/>
  <c r="H11" i="27"/>
  <c r="I10" i="27"/>
  <c r="H10" i="27"/>
  <c r="I9" i="27"/>
  <c r="H9" i="27"/>
  <c r="I8" i="27"/>
  <c r="H8" i="27"/>
  <c r="I7" i="27"/>
  <c r="H7" i="27"/>
  <c r="I6" i="27"/>
  <c r="H6" i="27"/>
  <c r="I5" i="27"/>
  <c r="H5" i="27"/>
  <c r="I4" i="27"/>
  <c r="H4" i="27"/>
  <c r="D50" i="36"/>
  <c r="D49" i="36"/>
  <c r="G8" i="41"/>
  <c r="F8" i="41"/>
  <c r="G7" i="41"/>
  <c r="F7" i="41"/>
  <c r="G6" i="41"/>
  <c r="F6" i="41"/>
  <c r="G5" i="41"/>
  <c r="F5" i="41"/>
  <c r="G4" i="41"/>
  <c r="F4" i="41"/>
  <c r="E9" i="41"/>
  <c r="G9" i="41" s="1"/>
  <c r="D9" i="41"/>
  <c r="F9" i="41" s="1"/>
  <c r="C9" i="41"/>
  <c r="C100" i="42"/>
  <c r="E4" i="42"/>
  <c r="E100" i="42" s="1"/>
  <c r="G100" i="42" s="1"/>
  <c r="D4" i="42"/>
  <c r="F4" i="42" s="1"/>
  <c r="G99" i="42"/>
  <c r="F99" i="42"/>
  <c r="G98" i="42"/>
  <c r="F98" i="42"/>
  <c r="G97" i="42"/>
  <c r="F97" i="42"/>
  <c r="G96" i="42"/>
  <c r="F96" i="42"/>
  <c r="G95" i="42"/>
  <c r="F95" i="42"/>
  <c r="G94" i="42"/>
  <c r="F94" i="42"/>
  <c r="G93" i="42"/>
  <c r="F93" i="42"/>
  <c r="G92" i="42"/>
  <c r="F92" i="42"/>
  <c r="G91" i="42"/>
  <c r="F91" i="42"/>
  <c r="G90" i="42"/>
  <c r="F90" i="42"/>
  <c r="G89" i="42"/>
  <c r="F89" i="42"/>
  <c r="G88" i="42"/>
  <c r="F88" i="42"/>
  <c r="G87" i="42"/>
  <c r="F87" i="42"/>
  <c r="G86" i="42"/>
  <c r="F86" i="42"/>
  <c r="G85" i="42"/>
  <c r="F85" i="42"/>
  <c r="G84" i="42"/>
  <c r="F84" i="42"/>
  <c r="G83" i="42"/>
  <c r="F83" i="42"/>
  <c r="G82" i="42"/>
  <c r="F82" i="42"/>
  <c r="G81" i="42"/>
  <c r="F81" i="42"/>
  <c r="G80" i="42"/>
  <c r="F80" i="42"/>
  <c r="G79" i="42"/>
  <c r="F79" i="42"/>
  <c r="G78" i="42"/>
  <c r="F78" i="42"/>
  <c r="G77" i="42"/>
  <c r="F77" i="42"/>
  <c r="G76" i="42"/>
  <c r="F76" i="42"/>
  <c r="G75" i="42"/>
  <c r="F75" i="42"/>
  <c r="G74" i="42"/>
  <c r="F74" i="42"/>
  <c r="G73" i="42"/>
  <c r="F73" i="42"/>
  <c r="G72" i="42"/>
  <c r="F72" i="42"/>
  <c r="G71" i="42"/>
  <c r="F71" i="42"/>
  <c r="G70" i="42"/>
  <c r="F70" i="42"/>
  <c r="G69" i="42"/>
  <c r="F69" i="42"/>
  <c r="G68" i="42"/>
  <c r="F68" i="42"/>
  <c r="G67" i="42"/>
  <c r="F67" i="42"/>
  <c r="G66" i="42"/>
  <c r="F66" i="42"/>
  <c r="G65" i="42"/>
  <c r="F65" i="42"/>
  <c r="G64" i="42"/>
  <c r="F64" i="42"/>
  <c r="G63" i="42"/>
  <c r="F63" i="42"/>
  <c r="G62" i="42"/>
  <c r="F62" i="42"/>
  <c r="G61" i="42"/>
  <c r="F61" i="42"/>
  <c r="G60" i="42"/>
  <c r="F60" i="42"/>
  <c r="G59" i="42"/>
  <c r="F59" i="42"/>
  <c r="G58" i="42"/>
  <c r="F58" i="42"/>
  <c r="G57" i="42"/>
  <c r="F57" i="42"/>
  <c r="G56" i="42"/>
  <c r="F56" i="42"/>
  <c r="G55" i="42"/>
  <c r="F55" i="42"/>
  <c r="G54" i="42"/>
  <c r="F54" i="42"/>
  <c r="G53" i="42"/>
  <c r="F53" i="42"/>
  <c r="G52" i="42"/>
  <c r="F52" i="42"/>
  <c r="G51" i="42"/>
  <c r="F51" i="42"/>
  <c r="G50" i="42"/>
  <c r="F50" i="42"/>
  <c r="G49" i="42"/>
  <c r="F49" i="42"/>
  <c r="G48" i="42"/>
  <c r="F48" i="42"/>
  <c r="G47" i="42"/>
  <c r="F47" i="42"/>
  <c r="G46" i="42"/>
  <c r="F46" i="42"/>
  <c r="G45" i="42"/>
  <c r="F45" i="42"/>
  <c r="G44" i="42"/>
  <c r="F44" i="42"/>
  <c r="G43" i="42"/>
  <c r="F43" i="42"/>
  <c r="G42" i="42"/>
  <c r="F42" i="42"/>
  <c r="G41" i="42"/>
  <c r="F41" i="42"/>
  <c r="G40" i="42"/>
  <c r="F40" i="42"/>
  <c r="G39" i="42"/>
  <c r="F39" i="42"/>
  <c r="G38" i="42"/>
  <c r="F38" i="42"/>
  <c r="G37" i="42"/>
  <c r="F37" i="42"/>
  <c r="G36" i="42"/>
  <c r="F36" i="42"/>
  <c r="G35" i="42"/>
  <c r="F35" i="42"/>
  <c r="G34" i="42"/>
  <c r="F34" i="42"/>
  <c r="G33" i="42"/>
  <c r="F33" i="42"/>
  <c r="G32" i="42"/>
  <c r="F32" i="42"/>
  <c r="G31" i="42"/>
  <c r="F31" i="42"/>
  <c r="G30" i="42"/>
  <c r="F30" i="42"/>
  <c r="G29" i="42"/>
  <c r="F29" i="42"/>
  <c r="G28" i="42"/>
  <c r="F28" i="42"/>
  <c r="G27" i="42"/>
  <c r="F27" i="42"/>
  <c r="G26" i="42"/>
  <c r="F26" i="42"/>
  <c r="G25" i="42"/>
  <c r="F25" i="42"/>
  <c r="G24" i="42"/>
  <c r="F24" i="42"/>
  <c r="G23" i="42"/>
  <c r="F23" i="42"/>
  <c r="G22" i="42"/>
  <c r="F22" i="42"/>
  <c r="G21" i="42"/>
  <c r="F21" i="42"/>
  <c r="G20" i="42"/>
  <c r="F20" i="42"/>
  <c r="G19" i="42"/>
  <c r="F19" i="42"/>
  <c r="G18" i="42"/>
  <c r="F18" i="42"/>
  <c r="G17" i="42"/>
  <c r="F17" i="42"/>
  <c r="G16" i="42"/>
  <c r="F16" i="42"/>
  <c r="G15" i="42"/>
  <c r="F15" i="42"/>
  <c r="G14" i="42"/>
  <c r="F14" i="42"/>
  <c r="G13" i="42"/>
  <c r="F13" i="42"/>
  <c r="G12" i="42"/>
  <c r="F12" i="42"/>
  <c r="G11" i="42"/>
  <c r="F11" i="42"/>
  <c r="G10" i="42"/>
  <c r="F10" i="42"/>
  <c r="G9" i="42"/>
  <c r="F9" i="42"/>
  <c r="G8" i="42"/>
  <c r="F8" i="42"/>
  <c r="G7" i="42"/>
  <c r="F7" i="42"/>
  <c r="G6" i="42"/>
  <c r="F6" i="42"/>
  <c r="G5" i="42"/>
  <c r="F5" i="42"/>
  <c r="G4" i="42"/>
  <c r="C22" i="40"/>
  <c r="E22" i="40"/>
  <c r="D22" i="40"/>
  <c r="F22" i="40" s="1"/>
  <c r="G22" i="40"/>
  <c r="G21" i="40"/>
  <c r="F21" i="40"/>
  <c r="G20" i="40"/>
  <c r="F20" i="40"/>
  <c r="G19" i="40"/>
  <c r="F19" i="40"/>
  <c r="G18" i="40"/>
  <c r="F18" i="40"/>
  <c r="G17" i="40"/>
  <c r="F17" i="40"/>
  <c r="G16" i="40"/>
  <c r="F16" i="40"/>
  <c r="G15" i="40"/>
  <c r="F15" i="40"/>
  <c r="G14" i="40"/>
  <c r="F14" i="40"/>
  <c r="G13" i="40"/>
  <c r="F13" i="40"/>
  <c r="G12" i="40"/>
  <c r="F12" i="40"/>
  <c r="G11" i="40"/>
  <c r="F11" i="40"/>
  <c r="G10" i="40"/>
  <c r="F10" i="40"/>
  <c r="G9" i="40"/>
  <c r="F9" i="40"/>
  <c r="G8" i="40"/>
  <c r="F8" i="40"/>
  <c r="G7" i="40"/>
  <c r="F7" i="40"/>
  <c r="G6" i="40"/>
  <c r="F6" i="40"/>
  <c r="G5" i="40"/>
  <c r="F5" i="40"/>
  <c r="G4" i="40"/>
  <c r="F4" i="40"/>
  <c r="H7" i="26"/>
  <c r="G7" i="26"/>
  <c r="H6" i="26"/>
  <c r="G6" i="26"/>
  <c r="H5" i="26"/>
  <c r="G5" i="26"/>
  <c r="H4" i="26"/>
  <c r="G4" i="26"/>
  <c r="F8" i="26"/>
  <c r="E8" i="26"/>
  <c r="D8" i="26"/>
  <c r="C8" i="26"/>
  <c r="H33" i="39"/>
  <c r="G33" i="39"/>
  <c r="H32" i="39"/>
  <c r="G32" i="39"/>
  <c r="G30" i="39"/>
  <c r="H29" i="39"/>
  <c r="G29" i="39"/>
  <c r="H28" i="39"/>
  <c r="G28" i="39"/>
  <c r="H26" i="39"/>
  <c r="G26" i="39"/>
  <c r="H25" i="39"/>
  <c r="G25" i="39"/>
  <c r="H24" i="39"/>
  <c r="G24" i="39"/>
  <c r="H23" i="39"/>
  <c r="G23" i="39"/>
  <c r="H22" i="39"/>
  <c r="G22" i="39"/>
  <c r="H21" i="39"/>
  <c r="G21" i="39"/>
  <c r="H20" i="39"/>
  <c r="G20" i="39"/>
  <c r="H19" i="39"/>
  <c r="G19" i="39"/>
  <c r="H18" i="39"/>
  <c r="G18" i="39"/>
  <c r="H16" i="39"/>
  <c r="G16" i="39"/>
  <c r="H15" i="39"/>
  <c r="G15" i="39"/>
  <c r="H14" i="39"/>
  <c r="G14" i="39"/>
  <c r="H13" i="39"/>
  <c r="G13" i="39"/>
  <c r="H12" i="39"/>
  <c r="G12" i="39"/>
  <c r="H11" i="39"/>
  <c r="G11" i="39"/>
  <c r="H10" i="39"/>
  <c r="G10" i="39"/>
  <c r="H9" i="39"/>
  <c r="G9" i="39"/>
  <c r="H8" i="39"/>
  <c r="G8" i="39"/>
  <c r="H7" i="39"/>
  <c r="G7" i="39"/>
  <c r="H6" i="39"/>
  <c r="G6" i="39"/>
  <c r="H5" i="39"/>
  <c r="G5" i="39"/>
  <c r="H4" i="39"/>
  <c r="G4" i="39"/>
  <c r="F30" i="39"/>
  <c r="H30" i="39" s="1"/>
  <c r="E30" i="39"/>
  <c r="F27" i="39"/>
  <c r="H27" i="39" s="1"/>
  <c r="E27" i="39"/>
  <c r="G27" i="39" s="1"/>
  <c r="F21" i="39"/>
  <c r="E21" i="39"/>
  <c r="F17" i="39"/>
  <c r="H17" i="39" s="1"/>
  <c r="E17" i="39"/>
  <c r="E31" i="39" s="1"/>
  <c r="J52" i="36"/>
  <c r="I52" i="36"/>
  <c r="H52" i="36"/>
  <c r="G52" i="36"/>
  <c r="F52" i="36"/>
  <c r="E52" i="36"/>
  <c r="D52" i="36"/>
  <c r="C52" i="36"/>
  <c r="J51" i="36"/>
  <c r="I51" i="36"/>
  <c r="H51" i="36"/>
  <c r="G51" i="36"/>
  <c r="F51" i="36"/>
  <c r="E51" i="36"/>
  <c r="D51" i="36"/>
  <c r="C51" i="36"/>
  <c r="J50" i="36"/>
  <c r="I50" i="36"/>
  <c r="H50" i="36"/>
  <c r="G50" i="36"/>
  <c r="F50" i="36"/>
  <c r="E50" i="36"/>
  <c r="N50" i="36"/>
  <c r="C50" i="36"/>
  <c r="J49" i="36"/>
  <c r="I49" i="36"/>
  <c r="H49" i="36"/>
  <c r="H48" i="36" s="1"/>
  <c r="G49" i="36"/>
  <c r="G48" i="36" s="1"/>
  <c r="F49" i="36"/>
  <c r="E49" i="36"/>
  <c r="L49" i="36"/>
  <c r="C49" i="36"/>
  <c r="C48" i="36" s="1"/>
  <c r="K50" i="36" l="1"/>
  <c r="E48" i="36"/>
  <c r="F48" i="36"/>
  <c r="I48" i="36"/>
  <c r="M48" i="36" s="1"/>
  <c r="N51" i="36"/>
  <c r="G31" i="39"/>
  <c r="E34" i="39"/>
  <c r="G34" i="39" s="1"/>
  <c r="G17" i="39"/>
  <c r="D48" i="36"/>
  <c r="L48" i="36" s="1"/>
  <c r="K48" i="36"/>
  <c r="K49" i="36"/>
  <c r="N52" i="36"/>
  <c r="F31" i="39"/>
  <c r="L50" i="36"/>
  <c r="M49" i="36"/>
  <c r="K51" i="36"/>
  <c r="K52" i="36"/>
  <c r="G8" i="26"/>
  <c r="J48" i="36"/>
  <c r="N48" i="36" s="1"/>
  <c r="N49" i="36"/>
  <c r="L51" i="36"/>
  <c r="L52" i="36"/>
  <c r="H8" i="26"/>
  <c r="M50" i="36"/>
  <c r="M51" i="36"/>
  <c r="M52" i="36"/>
  <c r="D100" i="42"/>
  <c r="F100" i="42" s="1"/>
  <c r="N47" i="36"/>
  <c r="M47" i="36"/>
  <c r="L47" i="36"/>
  <c r="K47" i="36"/>
  <c r="N44" i="36"/>
  <c r="M44" i="36"/>
  <c r="L44" i="36"/>
  <c r="K44" i="36"/>
  <c r="N46" i="36"/>
  <c r="M46" i="36"/>
  <c r="L46" i="36"/>
  <c r="K46" i="36"/>
  <c r="N45" i="36"/>
  <c r="M45" i="36"/>
  <c r="L45" i="36"/>
  <c r="K45" i="36"/>
  <c r="H31" i="39" l="1"/>
  <c r="F34" i="39"/>
  <c r="H34" i="39" s="1"/>
</calcChain>
</file>

<file path=xl/sharedStrings.xml><?xml version="1.0" encoding="utf-8"?>
<sst xmlns="http://schemas.openxmlformats.org/spreadsheetml/2006/main" count="927" uniqueCount="291">
  <si>
    <t>Fondo</t>
  </si>
  <si>
    <t>Risorse programmate</t>
  </si>
  <si>
    <t>Di cui contributo UE</t>
  </si>
  <si>
    <t>Di cui contributo nazionale</t>
  </si>
  <si>
    <t>FSE</t>
  </si>
  <si>
    <t xml:space="preserve">Risorse programmate 
(A) </t>
  </si>
  <si>
    <t xml:space="preserve">Impegni
(B) </t>
  </si>
  <si>
    <t xml:space="preserve">Pagamenti
(C) </t>
  </si>
  <si>
    <t>% Avanzamento
(B/A)</t>
  </si>
  <si>
    <t>% Avanzamento
(C/A)</t>
  </si>
  <si>
    <t>Tipologia Programma</t>
  </si>
  <si>
    <t>Categoria di Regione</t>
  </si>
  <si>
    <t>Obiettivo Tematico</t>
  </si>
  <si>
    <t>FESR</t>
  </si>
  <si>
    <t>Programma Operativo</t>
  </si>
  <si>
    <t>Programma operativo</t>
  </si>
  <si>
    <t>Tipologia</t>
  </si>
  <si>
    <t>In milioni di euro</t>
  </si>
  <si>
    <t>Tipologia Programma/Programma</t>
  </si>
  <si>
    <t>di cui contributo UE</t>
  </si>
  <si>
    <t>Tabella 1 - Ripartizione risorse fondi SIE</t>
  </si>
  <si>
    <t>Programma</t>
  </si>
  <si>
    <t>Risorse programmate
(A)</t>
  </si>
  <si>
    <t>Impegni
(B)</t>
  </si>
  <si>
    <t>Pagamenti
(C)</t>
  </si>
  <si>
    <t>in milioni di euro</t>
  </si>
  <si>
    <t>Tabella 2 - Stato di attuazione Fondi SIE</t>
  </si>
  <si>
    <t xml:space="preserve">Tabella 14 - Stato di attuazione Programmi CTE </t>
  </si>
  <si>
    <t>Tabella 17 - Stato di attuazione FSC per tipologia di Programma</t>
  </si>
  <si>
    <t xml:space="preserve">Tabella 18 - Stato di attuazione FSC - Dettaglio 			</t>
  </si>
  <si>
    <t>Tabella 15 - Stato di attuazione Programmi FEASR e FEAMP</t>
  </si>
  <si>
    <t xml:space="preserve">Risorse programmate (A) </t>
  </si>
  <si>
    <t xml:space="preserve">Impegni (B) </t>
  </si>
  <si>
    <t xml:space="preserve">Pagamenti (C) </t>
  </si>
  <si>
    <t>% Avanzamento (B/A)</t>
  </si>
  <si>
    <t>% Avanzamento (C/A)</t>
  </si>
  <si>
    <t xml:space="preserve">Risorse programmate (A)  </t>
  </si>
  <si>
    <t>Macro Lanciato:</t>
  </si>
  <si>
    <t>Patto Città di Milano</t>
  </si>
  <si>
    <t>Patto Città di Messina</t>
  </si>
  <si>
    <t>Patto Città di Genova</t>
  </si>
  <si>
    <t>Patto Città di Firenze</t>
  </si>
  <si>
    <t>Patto Città di Catania</t>
  </si>
  <si>
    <t>Patto Città di Cagliari</t>
  </si>
  <si>
    <t>Patto Città di Bari</t>
  </si>
  <si>
    <t>Altri interventi FSC</t>
  </si>
  <si>
    <t>Contributo ai Comuni ex articolo 30 DL crescita n.34/2019</t>
  </si>
  <si>
    <t>Piani Operativi Territoriali - Piani Stralcio - Contratto Istituzionale di Sviluppo</t>
  </si>
  <si>
    <t>Patti per lo Sviluppo</t>
  </si>
  <si>
    <t>Programma complementare per la Governance dei sistemi di gestione e controllo 2014/2020</t>
  </si>
  <si>
    <t>Programma complementare CTE</t>
  </si>
  <si>
    <t>Totale FEAMP</t>
  </si>
  <si>
    <t>Programma Operativo FEAMP</t>
  </si>
  <si>
    <t>Totale FEASR</t>
  </si>
  <si>
    <t>Totale Programmi Nazionali</t>
  </si>
  <si>
    <t>Rete Rurale Nazionale</t>
  </si>
  <si>
    <t>Programma Sviluppo Rurale Nazionale</t>
  </si>
  <si>
    <t>Totale Regioni Meno Sviluppate</t>
  </si>
  <si>
    <t>Sicilia FEASR</t>
  </si>
  <si>
    <t>Puglia FEASR</t>
  </si>
  <si>
    <t>Campania FEASR</t>
  </si>
  <si>
    <t>Calabria FEASR</t>
  </si>
  <si>
    <t>Basilicata FEASR</t>
  </si>
  <si>
    <t>Totale Regioni in Transizione</t>
  </si>
  <si>
    <t>Sardegna FEASR</t>
  </si>
  <si>
    <t>Molise FEASR</t>
  </si>
  <si>
    <t>Abruzzo FEASR</t>
  </si>
  <si>
    <t>Totale Regioni Più Sviluppate</t>
  </si>
  <si>
    <t>Veneto FEASR</t>
  </si>
  <si>
    <t>Valle d'Aosta FEASR</t>
  </si>
  <si>
    <t>Umbria FEASR</t>
  </si>
  <si>
    <t>Trento FEASR</t>
  </si>
  <si>
    <t>Toscana FEASR</t>
  </si>
  <si>
    <t>Piemonte FEASR</t>
  </si>
  <si>
    <t>Marche FEASR</t>
  </si>
  <si>
    <t>Lombardia FEASR</t>
  </si>
  <si>
    <t>Liguria FEASR</t>
  </si>
  <si>
    <t>Lazio FEASR</t>
  </si>
  <si>
    <t>Friuli-Venezia Giulia FEASR</t>
  </si>
  <si>
    <t>Emilia-Romagna FEASR</t>
  </si>
  <si>
    <t>Bolzano FEASR</t>
  </si>
  <si>
    <t>di cui IPA</t>
  </si>
  <si>
    <t>Italia-Austria</t>
  </si>
  <si>
    <t>Italia-Croazia</t>
  </si>
  <si>
    <t>Italia-Malta</t>
  </si>
  <si>
    <t>Italia-Slovenia</t>
  </si>
  <si>
    <t>Italia-Svizzera</t>
  </si>
  <si>
    <t>Italia-Francia Marittimo</t>
  </si>
  <si>
    <t>IPA</t>
  </si>
  <si>
    <t>Italia-Albania-Montenegro</t>
  </si>
  <si>
    <t>di cui Regioni Più Sviluppate</t>
  </si>
  <si>
    <t>di cui Regioni Meno Sviluppate</t>
  </si>
  <si>
    <t>di cui Regioni In Transizione</t>
  </si>
  <si>
    <t>Totale Complessivo</t>
  </si>
  <si>
    <t>NA</t>
  </si>
  <si>
    <t>PON Iniziativa Occupazione Giovani</t>
  </si>
  <si>
    <t>PON Sistemi di Politiche Attive per l'Occupazione</t>
  </si>
  <si>
    <t>PON Per la Scuola</t>
  </si>
  <si>
    <t>PON Ricerca e Innovazione</t>
  </si>
  <si>
    <t>PON Città Metropolitane</t>
  </si>
  <si>
    <t>PON Legalità</t>
  </si>
  <si>
    <t>PON Iniziativa PMI</t>
  </si>
  <si>
    <t>PON Infrastrutture e Reti</t>
  </si>
  <si>
    <t>PON Inclusione</t>
  </si>
  <si>
    <t>PON Imprese e Competitività</t>
  </si>
  <si>
    <t>Regioni Più Sviluppate</t>
  </si>
  <si>
    <t>Regioni In Transizione</t>
  </si>
  <si>
    <t>PON Governance e Capacità Istituzionale</t>
  </si>
  <si>
    <t>Regioni Meno Sviluppate</t>
  </si>
  <si>
    <t>PON Cultura e Sviluppo</t>
  </si>
  <si>
    <t>Veneto</t>
  </si>
  <si>
    <t>Valle d'Aosta</t>
  </si>
  <si>
    <t>Umbria</t>
  </si>
  <si>
    <t>Toscana</t>
  </si>
  <si>
    <t>Piemonte</t>
  </si>
  <si>
    <t>PA Trento</t>
  </si>
  <si>
    <t>PA Bolzano</t>
  </si>
  <si>
    <t>Marche</t>
  </si>
  <si>
    <t>Lombardia</t>
  </si>
  <si>
    <t>Liguria</t>
  </si>
  <si>
    <t>Lazio</t>
  </si>
  <si>
    <t>Friuli Venezia Giulia</t>
  </si>
  <si>
    <t>Emilia Romagna</t>
  </si>
  <si>
    <t>Sicilia</t>
  </si>
  <si>
    <t>Puglia</t>
  </si>
  <si>
    <t>Campania</t>
  </si>
  <si>
    <t>Calabria</t>
  </si>
  <si>
    <t>Basilicata</t>
  </si>
  <si>
    <t>Assistenza Tecnica</t>
  </si>
  <si>
    <t>di cui FSE</t>
  </si>
  <si>
    <t>di cui FESR</t>
  </si>
  <si>
    <t>Totale complessivo</t>
  </si>
  <si>
    <t>Sardegna</t>
  </si>
  <si>
    <t>Molise</t>
  </si>
  <si>
    <t>Abruzzo</t>
  </si>
  <si>
    <t>C3</t>
  </si>
  <si>
    <t>B3</t>
  </si>
  <si>
    <t>AT- Assistenza Tecnica</t>
  </si>
  <si>
    <t>11-Rafforzare la capacità istituzionale delle autorità pubbliche e delle parti interessate e un'amministrazione pubblica efficiente</t>
  </si>
  <si>
    <t>10-Investire nell'istruzione, nella formazione e nella formazione professionale per le competenze e l'apprendimento permanente</t>
  </si>
  <si>
    <t>09-Promuovere l'inclusione sociale e combattere la povertà e ogni discriminazione</t>
  </si>
  <si>
    <t>08-Promuovere un'occupazione sostenibile e di qualità e sostenere la mobilità dei lavoratori</t>
  </si>
  <si>
    <t>07-Promuovere sistemi di trasporto sostenibili ed eliminare le strozzature nelle principali infrastrutture di rete</t>
  </si>
  <si>
    <t>06-Preservare e tutelare l'ambiente e promuovere l'uso efficiente delle risorse</t>
  </si>
  <si>
    <t>05-Promuovere l'adattamento al cambiamento climatico, la prevenzione e la gestione dei rischi</t>
  </si>
  <si>
    <t>04-Sostenere la transizione verso un'economia a basse emissioni di carbonio in tutti i settori</t>
  </si>
  <si>
    <t>03-Promuovere la competitività delle piccole e medie imprese, del settore agricolo (per il FEASR) e del settore della pesca e dell'acquacoltura (per il FEAMP)</t>
  </si>
  <si>
    <t>02-Migliorare l'accesso alle tecnologie dell'informazione e della comunicazione, nonché l'impiego e la qualità delle medesime</t>
  </si>
  <si>
    <t>01-Rafforzare la ricerca, lo sviluppo tecnologico e l'innovazione</t>
  </si>
  <si>
    <t>POR</t>
  </si>
  <si>
    <t>PON</t>
  </si>
  <si>
    <t>Totale Generale</t>
  </si>
  <si>
    <t>Totale Programmi CTE</t>
  </si>
  <si>
    <t>Più sviluppate</t>
  </si>
  <si>
    <t>Meno sviluppate</t>
  </si>
  <si>
    <t>In transizione</t>
  </si>
  <si>
    <t>C2</t>
  </si>
  <si>
    <t>B2</t>
  </si>
  <si>
    <t>Totale</t>
  </si>
  <si>
    <t>FEAMP</t>
  </si>
  <si>
    <t>FEASR</t>
  </si>
  <si>
    <t>C1</t>
  </si>
  <si>
    <t>B1</t>
  </si>
  <si>
    <t>Tabella 3 - Stato di attuazione (FESR e FSE) per categoria di regione e tipologia di Programma</t>
  </si>
  <si>
    <t xml:space="preserve">Tabella 4 - Stato di attuazione (FESR e FSE) per OT </t>
  </si>
  <si>
    <t xml:space="preserve">Tabella 5 - Stato di attuazione POR (FESR e FSE) - Categoria di regione in transizione </t>
  </si>
  <si>
    <t xml:space="preserve">Tabella 6 - Stato di attuazione POR (FESR e FSE) per OT - Categoria di regione in transizione </t>
  </si>
  <si>
    <t xml:space="preserve">Tabella 7 - Stato di attuazione POR (FESR e FSE) -  Categoria di regione meno sviluppate  </t>
  </si>
  <si>
    <t>Tabella 9 - Stato di attuazione POR (FESR e FSE) - Categoria di regione più sviluppate</t>
  </si>
  <si>
    <t xml:space="preserve">
Tabella 8 - Stato di attuazione POR (FESR e FSE) per OT - Categoria di regione meno sviluppate 
</t>
  </si>
  <si>
    <t xml:space="preserve">Tabella 10 - Stato di attuazione POR (FESR e FSE) per OT - Categoria di regione più sviluppate </t>
  </si>
  <si>
    <t>Tabella 11 - Stato di attuazione PON (FESR e FSE)</t>
  </si>
  <si>
    <t>Tabella 12 - Stato di attuazione PON (FESR e FSE) -  Dettaglio</t>
  </si>
  <si>
    <t xml:space="preserve">Tabella 13 - Stato di attuazione PON (FESR e FSE) per OT </t>
  </si>
  <si>
    <t xml:space="preserve">Tabella 16 - Stato di attuazione Programmi complementari di Azione Coesione 2014-2020				</t>
  </si>
  <si>
    <t>Patto Città di Napoli</t>
  </si>
  <si>
    <t>Patto Città di Palermo</t>
  </si>
  <si>
    <t>Patto Città di Reggio Calabria</t>
  </si>
  <si>
    <t>Patto Città di Venezia</t>
  </si>
  <si>
    <t>Patto Regione Abruzzo</t>
  </si>
  <si>
    <t>Patto Regione Basilicata</t>
  </si>
  <si>
    <t>Patto Regione Calabria</t>
  </si>
  <si>
    <t>Patto Regione Campania</t>
  </si>
  <si>
    <t>Patto Regione Lazio</t>
  </si>
  <si>
    <t>Patto Regione Lombardia</t>
  </si>
  <si>
    <t>Patto Regione Molise</t>
  </si>
  <si>
    <t>Patto Regione Puglia</t>
  </si>
  <si>
    <t>Patto Regione Sardegna</t>
  </si>
  <si>
    <t>Patto Regione Sicilia</t>
  </si>
  <si>
    <t>Piani Operativi Territoriali</t>
  </si>
  <si>
    <t>Completamento presidio ospedaliero città di Prato</t>
  </si>
  <si>
    <t>Costruzione dell'ospedale unico ASL VCO di Ornavasso</t>
  </si>
  <si>
    <t>Piano Operativo Territoriale della città metropolitana di Bologna</t>
  </si>
  <si>
    <t>Piano Operativo Territoriale Regione Emilia-Romagna</t>
  </si>
  <si>
    <t>Poli tecnologici - Parco città della salute di Torino</t>
  </si>
  <si>
    <t>Provincia Autonoma di Bolzano - Parco tecnologico</t>
  </si>
  <si>
    <t>Realizzazione della darsena Europa nel porto di Livorno</t>
  </si>
  <si>
    <t>Piani Operativi - Piani Stralcio</t>
  </si>
  <si>
    <t>Contratti di Sviluppo (art. 43 dl n. 112/2008)</t>
  </si>
  <si>
    <t>Piano di interventi per l'isola di Lampedusa</t>
  </si>
  <si>
    <t>Piano Operativo Agricoltura</t>
  </si>
  <si>
    <t>Piano Operativo Ambiente</t>
  </si>
  <si>
    <t>Piano Operativo Imprese e Competitività</t>
  </si>
  <si>
    <t>Piano Operativo Infrastrutture</t>
  </si>
  <si>
    <t>Piano operativo Salute</t>
  </si>
  <si>
    <t>Piano operativo sport e periferie</t>
  </si>
  <si>
    <t>Piano per la valorizzazione di beni confiscati esemplari</t>
  </si>
  <si>
    <t>Piano stralcio Cultura e Turismo</t>
  </si>
  <si>
    <t>Piano stralcio Fondo progettazione dissesto idrogeologico - Abruzzo</t>
  </si>
  <si>
    <t>Piano stralcio Fondo progettazione dissesto idrogeologico - Basilicata</t>
  </si>
  <si>
    <t>Piano stralcio Fondo progettazione dissesto idrogeologico - Calabria</t>
  </si>
  <si>
    <t>Piano stralcio Fondo progettazione dissesto idrogeologico - Campania</t>
  </si>
  <si>
    <t>Piano stralcio Fondo progettazione dissesto idrogeologico - Emilia-Romagna</t>
  </si>
  <si>
    <t>Piano stralcio Fondo progettazione dissesto idrogeologico - Friuli-Venezia Giulia</t>
  </si>
  <si>
    <t>Piano stralcio Fondo progettazione dissesto idrogeologico - Lazio</t>
  </si>
  <si>
    <t>Piano stralcio Fondo progettazione dissesto idrogeologico - Liguria</t>
  </si>
  <si>
    <t>Piano stralcio Fondo progettazione dissesto idrogeologico - Lombardia</t>
  </si>
  <si>
    <t>Piano stralcio Fondo progettazione dissesto idrogeologico - Marche</t>
  </si>
  <si>
    <t>Piano stralcio Fondo progettazione dissesto idrogeologico - Molise</t>
  </si>
  <si>
    <t>Piano stralcio Fondo progettazione dissesto idrogeologico - P.A. Bolzano</t>
  </si>
  <si>
    <t>Piano stralcio Fondo progettazione dissesto idrogeologico - P.A. Trento</t>
  </si>
  <si>
    <t>Piano stralcio Fondo progettazione dissesto idrogeologico - Piemonte</t>
  </si>
  <si>
    <t>Piano stralcio Fondo progettazione dissesto idrogeologico - Puglia</t>
  </si>
  <si>
    <t>Piano stralcio Fondo progettazione dissesto idrogeologico - Sardegna</t>
  </si>
  <si>
    <t>Piano stralcio Fondo progettazione dissesto idrogeologico - Sicilia</t>
  </si>
  <si>
    <t>Piano stralcio Fondo progettazione dissesto idrogeologico - Toscana</t>
  </si>
  <si>
    <t>Piano stralcio Fondo progettazione dissesto idrogeologico - Umbria</t>
  </si>
  <si>
    <t>Piano stralcio Fondo progettazione dissesto idrogeologico - Valle d'Aosta</t>
  </si>
  <si>
    <t>Piano stralcio Fondo progettazione dissesto idrogeologico - Veneto</t>
  </si>
  <si>
    <t>Piano stralcio ricerca e innovazione</t>
  </si>
  <si>
    <t>Resto al Sud Agricoltura</t>
  </si>
  <si>
    <t>Contratto Istituzionale di Sviluppo</t>
  </si>
  <si>
    <t>Contratto istituzionale di sviluppo per l'area di Foggia</t>
  </si>
  <si>
    <t>Contratto istituzionale di sviluppo per la Regione Molise</t>
  </si>
  <si>
    <t>Contratto istituzionale di sviluppo Taranto - Interventi Commissario straordinario</t>
  </si>
  <si>
    <t>Contratto istituzionale di sviluppo Taranto - Piano stralcio interventi immediata attivazione per l'area di Taranto</t>
  </si>
  <si>
    <t>Piano Stralcio Difesa del Suolo Aree Metropolitane</t>
  </si>
  <si>
    <t>Piano Stralcio Aree metropolitane - Abruzzo</t>
  </si>
  <si>
    <t>Piano Stralcio Aree metropolitane - Emilia-Romagna</t>
  </si>
  <si>
    <t>Piano Stralcio Aree metropolitane - Liguria</t>
  </si>
  <si>
    <t>Piano Stralcio Aree metropolitane - Lombardia</t>
  </si>
  <si>
    <t>Piano Stralcio Aree metropolitane - Sardegna</t>
  </si>
  <si>
    <t>Piano Stralcio Aree metropolitane - Toscana</t>
  </si>
  <si>
    <t>Piano Stralcio Aree metropolitane - Veneto</t>
  </si>
  <si>
    <t>Contributo ai Comuni ex articolo 30 DL Crescita n.34/2019</t>
  </si>
  <si>
    <t>Agevolazioni a sostegno dei progetti di ricerca e sviluppo nell'ambito dell'economia circolare</t>
  </si>
  <si>
    <t>Capitali italiane della cultura</t>
  </si>
  <si>
    <t>Completamento del nuovo Palazzo di giustizia di Reggio Calabria</t>
  </si>
  <si>
    <t>Completamento nuova cittadella giudiziaria di Salerno</t>
  </si>
  <si>
    <t>Contributo infrastrutture sociali - SUD - Legge di bilancio 2020</t>
  </si>
  <si>
    <t>Fondo Cresci al Sud – Legge di bilancio 2020</t>
  </si>
  <si>
    <t>Fondo di garanzia per le piccole e medie imprese</t>
  </si>
  <si>
    <t>Giovani imprenditori nel Mezzogiorno</t>
  </si>
  <si>
    <t>Matera capitale europea della cultura 2019</t>
  </si>
  <si>
    <t>Piani di investimenti per la diffusione banda ultra-larga</t>
  </si>
  <si>
    <t>Piano nazionale per la riqualificazione sociale e culturale urbana delle aree urbane degradate</t>
  </si>
  <si>
    <t>Piano Operativo Rafforzamento del sistema conti pubblici territoriali</t>
  </si>
  <si>
    <t>Programma "Sensi contemporanei" - Toscana</t>
  </si>
  <si>
    <t>Programma di Metanizzazione del Mezzogiorno</t>
  </si>
  <si>
    <t>Riqualificazione e riconversione Polo industriale Piombino</t>
  </si>
  <si>
    <t>Voucher digitalizzazione PMI</t>
  </si>
  <si>
    <t>Y</t>
  </si>
  <si>
    <t>(1) Comprensivo della quota IPA a valere sui Programmi CTE</t>
  </si>
  <si>
    <t>(2) Comprensivo della quota a valere sul fondo Iniziativa Occupazione Giovani (IOG) programmata nel PON Iniziativa Occupazione Giovani a titolarità dell’Agenzia Nazionale per le Politiche Attive del Lavoro (ANPAL)</t>
  </si>
  <si>
    <r>
      <t>FESR</t>
    </r>
    <r>
      <rPr>
        <vertAlign val="superscript"/>
        <sz val="10"/>
        <color indexed="8"/>
        <rFont val="Calibri"/>
        <family val="2"/>
      </rPr>
      <t>1</t>
    </r>
  </si>
  <si>
    <r>
      <t>FSE</t>
    </r>
    <r>
      <rPr>
        <vertAlign val="superscript"/>
        <sz val="10"/>
        <color indexed="8"/>
        <rFont val="Calibri"/>
        <family val="2"/>
      </rPr>
      <t>2</t>
    </r>
  </si>
  <si>
    <r>
      <t>FEASR</t>
    </r>
    <r>
      <rPr>
        <vertAlign val="superscript"/>
        <sz val="10"/>
        <color indexed="8"/>
        <rFont val="Calibri"/>
        <family val="2"/>
      </rPr>
      <t>3</t>
    </r>
  </si>
  <si>
    <t>(3) Il trasferimento dei dati di attuazione da parte dei Programmi FEASR al Sistema Nazionale di Monitoraggio non è ancora completo. Pertanto, nelle more che si concludano tali procedure, le informazioni relative ai pagamenti sono state estratte dal sito “Rete Rurale Nazionale” (cfr. report secondo trimestre 2021). Il valore degli impegni è stato equiparato al valore dei pagamenti.</t>
  </si>
  <si>
    <r>
      <t xml:space="preserve">Adrion </t>
    </r>
    <r>
      <rPr>
        <vertAlign val="superscript"/>
        <sz val="10"/>
        <color indexed="8"/>
        <rFont val="Calibri"/>
        <family val="2"/>
      </rPr>
      <t>4</t>
    </r>
  </si>
  <si>
    <t>(4) Gli importi degli impegni e dei pagamenti a valere sul FESR includono anche la quota IPA, nelle more che si concludano le necessarie procedure tecniche di ripartizione.</t>
  </si>
  <si>
    <t xml:space="preserve">Programma complementare POR Puglia </t>
  </si>
  <si>
    <r>
      <t xml:space="preserve">Programma complementare POR Sicilia </t>
    </r>
    <r>
      <rPr>
        <vertAlign val="superscript"/>
        <sz val="10"/>
        <color indexed="8"/>
        <rFont val="Calibri"/>
        <family val="2"/>
      </rPr>
      <t>5</t>
    </r>
  </si>
  <si>
    <r>
      <t xml:space="preserve">Programma complementare POR Molise </t>
    </r>
    <r>
      <rPr>
        <vertAlign val="superscript"/>
        <sz val="10"/>
        <color indexed="8"/>
        <rFont val="Calibri"/>
        <family val="2"/>
      </rPr>
      <t>5</t>
    </r>
  </si>
  <si>
    <r>
      <t xml:space="preserve">Programma complementare POR Campania </t>
    </r>
    <r>
      <rPr>
        <vertAlign val="superscript"/>
        <sz val="10"/>
        <color indexed="8"/>
        <rFont val="Calibri"/>
        <family val="2"/>
      </rPr>
      <t>5</t>
    </r>
  </si>
  <si>
    <r>
      <t xml:space="preserve">Programma complementare POR Calabria </t>
    </r>
    <r>
      <rPr>
        <vertAlign val="superscript"/>
        <sz val="10"/>
        <color indexed="8"/>
        <rFont val="Calibri"/>
        <family val="2"/>
      </rPr>
      <t>5</t>
    </r>
  </si>
  <si>
    <r>
      <t xml:space="preserve">Programma complementare POR Basilicata </t>
    </r>
    <r>
      <rPr>
        <vertAlign val="superscript"/>
        <sz val="10"/>
        <color indexed="8"/>
        <rFont val="Calibri"/>
        <family val="2"/>
      </rPr>
      <t>5</t>
    </r>
  </si>
  <si>
    <r>
      <t xml:space="preserve">Programma complementare PON SPAO </t>
    </r>
    <r>
      <rPr>
        <vertAlign val="superscript"/>
        <sz val="10"/>
        <color indexed="8"/>
        <rFont val="Calibri"/>
        <family val="2"/>
      </rPr>
      <t>5</t>
    </r>
  </si>
  <si>
    <r>
      <t xml:space="preserve">Programma complementare PON Ricerca e Innovazione </t>
    </r>
    <r>
      <rPr>
        <vertAlign val="superscript"/>
        <sz val="10"/>
        <color indexed="8"/>
        <rFont val="Calibri"/>
        <family val="2"/>
      </rPr>
      <t>5</t>
    </r>
  </si>
  <si>
    <r>
      <t xml:space="preserve">Programma complementare PON Per la Scuola </t>
    </r>
    <r>
      <rPr>
        <vertAlign val="superscript"/>
        <sz val="10"/>
        <color indexed="8"/>
        <rFont val="Calibri"/>
        <family val="2"/>
      </rPr>
      <t>5</t>
    </r>
  </si>
  <si>
    <r>
      <t xml:space="preserve">Programma complementare PON Legalità </t>
    </r>
    <r>
      <rPr>
        <vertAlign val="superscript"/>
        <sz val="10"/>
        <color indexed="8"/>
        <rFont val="Calibri"/>
        <family val="2"/>
      </rPr>
      <t>5</t>
    </r>
  </si>
  <si>
    <r>
      <t xml:space="preserve">Programma complementare PON Infrastrutture e reti </t>
    </r>
    <r>
      <rPr>
        <vertAlign val="superscript"/>
        <sz val="10"/>
        <color indexed="8"/>
        <rFont val="Calibri"/>
        <family val="2"/>
      </rPr>
      <t>5</t>
    </r>
  </si>
  <si>
    <r>
      <t xml:space="preserve">Programma complementare PON Imprese e competitività </t>
    </r>
    <r>
      <rPr>
        <vertAlign val="superscript"/>
        <sz val="10"/>
        <color indexed="8"/>
        <rFont val="Calibri"/>
        <family val="2"/>
      </rPr>
      <t>5</t>
    </r>
  </si>
  <si>
    <r>
      <t xml:space="preserve">Programma complementare PON Governance e Capacità Istituzionale </t>
    </r>
    <r>
      <rPr>
        <vertAlign val="superscript"/>
        <sz val="10"/>
        <color indexed="8"/>
        <rFont val="Calibri"/>
        <family val="2"/>
      </rPr>
      <t>5</t>
    </r>
  </si>
  <si>
    <r>
      <t xml:space="preserve">Programma complementare PON Cultura </t>
    </r>
    <r>
      <rPr>
        <vertAlign val="superscript"/>
        <sz val="10"/>
        <color indexed="8"/>
        <rFont val="Calibri"/>
        <family val="2"/>
      </rPr>
      <t>5</t>
    </r>
  </si>
  <si>
    <r>
      <t xml:space="preserve">Programma complementare PON Città Metropolitane </t>
    </r>
    <r>
      <rPr>
        <vertAlign val="superscript"/>
        <sz val="10"/>
        <color indexed="8"/>
        <rFont val="Calibri"/>
        <family val="2"/>
      </rPr>
      <t>5</t>
    </r>
  </si>
  <si>
    <r>
      <t xml:space="preserve">Programma complementare "Energia e sviluppo dei territori" </t>
    </r>
    <r>
      <rPr>
        <vertAlign val="superscript"/>
        <sz val="10"/>
        <color indexed="8"/>
        <rFont val="Calibri"/>
        <family val="2"/>
      </rPr>
      <t>5</t>
    </r>
  </si>
  <si>
    <t>(5) Il valore programmato comprende le risorse di cui al comma 2 dell'art. 242 DL 34/2020, convertito con modificazioni dalla L.17 luglio 2020, n.77. Tali risorse, come previsto dalla Circolare MEF-RGS 18/2020, potranno essere attivate dalle Amministrazioni titolari una volta intervenuta la delibera del CIPE che approva i Programmi complementari di nuova istituzione ovvero le riprogrammazioni dei Programmi operativi complementari esistenti.</t>
  </si>
  <si>
    <t>(6) Il valore programmato comprende: 110 mln€ a valere su risorse del FSC 2007/2013, 450 mln€ a valere su risorse del FSC 2014/2020 e 240,6 mln€ a valere su risorse nazionali del MATTM e delle Regioni.</t>
  </si>
  <si>
    <r>
      <t xml:space="preserve">Piano Stralcio Difesa Suolo Aree Metropolitane </t>
    </r>
    <r>
      <rPr>
        <vertAlign val="superscript"/>
        <sz val="10"/>
        <color indexed="8"/>
        <rFont val="Calibri"/>
        <family val="2"/>
      </rPr>
      <t>6</t>
    </r>
  </si>
  <si>
    <t>di cui Fondo IOG</t>
  </si>
  <si>
    <t>Totale Fondo IOG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</si>
</sst>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0#############E+###"/>
  </numFmts>
  <fonts count="18" x14ac:knownFonts="1">
    <font>
      <sz val="12"/>
      <color indexed="8"/>
      <name val="Calibri"/>
      <family val="2"/>
      <scheme val="minor"/>
    </font>
    <font>
      <b/>
      <sz val="9"/>
      <color indexed="8"/>
      <name val="Arial"/>
      <family val="2"/>
    </font>
    <font>
      <i/>
      <sz val="9"/>
      <color indexed="8"/>
      <name val="Arial"/>
      <family val="2"/>
    </font>
    <font>
      <i/>
      <sz val="10"/>
      <color indexed="8"/>
      <name val="Arial"/>
      <family val="2"/>
    </font>
    <font>
      <b/>
      <sz val="10"/>
      <color indexed="8"/>
      <name val="Arial"/>
      <family val="2"/>
    </font>
    <font>
      <i/>
      <sz val="10"/>
      <color indexed="8"/>
      <name val="Calibri"/>
      <family val="2"/>
    </font>
    <font>
      <b/>
      <sz val="10"/>
      <color indexed="9"/>
      <name val="Calibri"/>
      <family val="2"/>
    </font>
    <font>
      <sz val="10"/>
      <name val="Arial"/>
      <family val="2"/>
    </font>
    <font>
      <b/>
      <i/>
      <sz val="10"/>
      <color indexed="9"/>
      <name val="Calibri"/>
      <family val="2"/>
    </font>
    <font>
      <sz val="12"/>
      <color indexed="8"/>
      <name val="Calibri"/>
      <family val="2"/>
      <scheme val="minor"/>
    </font>
    <font>
      <sz val="11"/>
      <color indexed="8"/>
      <name val="Calibri"/>
      <family val="2"/>
      <scheme val="minor"/>
    </font>
    <font>
      <i/>
      <sz val="10"/>
      <color indexed="8"/>
      <name val="Calibri"/>
      <family val="2"/>
      <scheme val="minor"/>
    </font>
    <font>
      <sz val="11"/>
      <color indexed="9"/>
      <name val="Calibri"/>
      <family val="2"/>
      <scheme val="minor"/>
    </font>
    <font>
      <sz val="10"/>
      <color indexed="8"/>
      <name val="Calibri"/>
      <family val="2"/>
    </font>
    <font>
      <b/>
      <sz val="10"/>
      <color indexed="8"/>
      <name val="Calibri"/>
      <family val="2"/>
    </font>
    <font>
      <sz val="10"/>
      <color indexed="8"/>
      <name val="Calibri"/>
      <family val="2"/>
      <scheme val="minor"/>
    </font>
    <font>
      <b/>
      <sz val="10"/>
      <color indexed="8"/>
      <name val="Calibri"/>
      <family val="2"/>
      <scheme val="minor"/>
    </font>
    <font>
      <vertAlign val="superscript"/>
      <sz val="10"/>
      <color indexed="8"/>
      <name val="Calibri"/>
      <family val="2"/>
    </font>
  </fonts>
  <fills count="7">
    <fill>
      <patternFill patternType="none"/>
    </fill>
    <fill>
      <patternFill patternType="gray125"/>
    </fill>
    <fill>
      <patternFill patternType="solid">
        <fgColor indexed="9"/>
        <bgColor indexed="64"/>
      </patternFill>
    </fill>
    <fill>
      <patternFill patternType="solid">
        <fgColor rgb="FF457FAF"/>
        <bgColor indexed="64"/>
      </patternFill>
    </fill>
    <fill>
      <patternFill patternType="solid">
        <fgColor rgb="FFB4C6E7"/>
        <bgColor indexed="64"/>
      </patternFill>
    </fill>
    <fill>
      <patternFill patternType="solid">
        <fgColor rgb="FFD9E2F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0" fillId="0" borderId="0"/>
    <xf numFmtId="0" fontId="7" fillId="0" borderId="0"/>
    <xf numFmtId="164" fontId="9" fillId="0" borderId="0" applyFont="0" applyFill="0" applyBorder="0" applyAlignment="0" applyProtection="0"/>
    <xf numFmtId="43" fontId="9" fillId="0" borderId="0" applyFont="0" applyFill="0" applyBorder="0" applyAlignment="0" applyProtection="0"/>
  </cellStyleXfs>
  <cellXfs count="85">
    <xf numFmtId="0" fontId="0" fillId="0" borderId="0" xfId="0"/>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2" fillId="0" borderId="0" xfId="0" applyFont="1" applyAlignment="1">
      <alignment wrapText="1"/>
    </xf>
    <xf numFmtId="0" fontId="13" fillId="0" borderId="1" xfId="0" applyFont="1" applyBorder="1" applyAlignment="1">
      <alignment horizontal="left" vertical="center" wrapText="1"/>
    </xf>
    <xf numFmtId="4" fontId="13" fillId="0" borderId="1" xfId="0" applyNumberFormat="1" applyFont="1" applyBorder="1" applyAlignment="1">
      <alignment vertical="center"/>
    </xf>
    <xf numFmtId="0" fontId="14" fillId="4" borderId="1" xfId="0" applyFont="1" applyFill="1" applyBorder="1" applyAlignment="1">
      <alignment horizontal="left" vertical="center"/>
    </xf>
    <xf numFmtId="4" fontId="14" fillId="4" borderId="1" xfId="0" applyNumberFormat="1" applyFont="1" applyFill="1" applyBorder="1" applyAlignment="1">
      <alignment horizontal="right" vertical="center"/>
    </xf>
    <xf numFmtId="10" fontId="13" fillId="0" borderId="1" xfId="0" applyNumberFormat="1" applyFont="1" applyBorder="1" applyAlignment="1">
      <alignment vertical="center"/>
    </xf>
    <xf numFmtId="10" fontId="14" fillId="4" borderId="1" xfId="0" applyNumberFormat="1" applyFont="1" applyFill="1" applyBorder="1" applyAlignment="1">
      <alignment horizontal="right" vertical="center"/>
    </xf>
    <xf numFmtId="0" fontId="13" fillId="0" borderId="1" xfId="0" applyFont="1" applyBorder="1" applyAlignment="1">
      <alignment horizontal="center" vertical="center"/>
    </xf>
    <xf numFmtId="4" fontId="14" fillId="0" borderId="1" xfId="0" applyNumberFormat="1" applyFont="1" applyBorder="1" applyAlignment="1">
      <alignment horizontal="right" vertical="center"/>
    </xf>
    <xf numFmtId="10" fontId="14" fillId="0" borderId="1" xfId="0" applyNumberFormat="1" applyFont="1" applyBorder="1" applyAlignment="1">
      <alignment horizontal="right" vertical="center"/>
    </xf>
    <xf numFmtId="4" fontId="14" fillId="4" borderId="1" xfId="0" applyNumberFormat="1" applyFont="1" applyFill="1" applyBorder="1" applyAlignment="1">
      <alignment vertical="center"/>
    </xf>
    <xf numFmtId="10" fontId="14" fillId="4" borderId="1" xfId="0" applyNumberFormat="1" applyFont="1" applyFill="1" applyBorder="1" applyAlignment="1">
      <alignment vertical="center"/>
    </xf>
    <xf numFmtId="0" fontId="13" fillId="5" borderId="1" xfId="0" applyFont="1" applyFill="1" applyBorder="1" applyAlignment="1">
      <alignment horizontal="center" vertical="center"/>
    </xf>
    <xf numFmtId="4" fontId="13" fillId="5" borderId="1" xfId="0" applyNumberFormat="1" applyFont="1" applyFill="1" applyBorder="1" applyAlignment="1">
      <alignment vertical="center" wrapText="1"/>
    </xf>
    <xf numFmtId="10" fontId="13" fillId="5" borderId="1" xfId="0" applyNumberFormat="1" applyFont="1" applyFill="1" applyBorder="1" applyAlignment="1">
      <alignment vertical="center" wrapText="1"/>
    </xf>
    <xf numFmtId="0" fontId="5" fillId="0" borderId="1" xfId="0" applyFont="1" applyBorder="1" applyAlignment="1">
      <alignment horizontal="center" vertical="center" wrapText="1"/>
    </xf>
    <xf numFmtId="0" fontId="14" fillId="4" borderId="1" xfId="0" applyFont="1" applyFill="1" applyBorder="1" applyAlignment="1">
      <alignment horizontal="center" vertical="center"/>
    </xf>
    <xf numFmtId="0" fontId="5" fillId="0" borderId="1" xfId="0" applyFont="1" applyBorder="1" applyAlignment="1">
      <alignment horizontal="center" vertical="center"/>
    </xf>
    <xf numFmtId="4" fontId="5" fillId="0" borderId="1" xfId="0" applyNumberFormat="1" applyFont="1" applyBorder="1" applyAlignment="1">
      <alignment horizontal="right" vertical="center"/>
    </xf>
    <xf numFmtId="10" fontId="5" fillId="0" borderId="1" xfId="0" applyNumberFormat="1" applyFont="1" applyBorder="1" applyAlignment="1">
      <alignment horizontal="right" vertical="center"/>
    </xf>
    <xf numFmtId="0" fontId="13" fillId="5" borderId="1" xfId="0" applyFont="1" applyFill="1" applyBorder="1" applyAlignment="1">
      <alignment horizontal="left" vertical="center"/>
    </xf>
    <xf numFmtId="4" fontId="13" fillId="5" borderId="1" xfId="0" applyNumberFormat="1" applyFont="1" applyFill="1" applyBorder="1" applyAlignment="1">
      <alignment horizontal="right" vertical="center" wrapText="1"/>
    </xf>
    <xf numFmtId="10" fontId="13" fillId="5" borderId="1" xfId="0" applyNumberFormat="1" applyFont="1" applyFill="1" applyBorder="1" applyAlignment="1">
      <alignment horizontal="righ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vertical="center"/>
    </xf>
    <xf numFmtId="10" fontId="5" fillId="0" borderId="1" xfId="0" applyNumberFormat="1" applyFont="1" applyBorder="1" applyAlignment="1">
      <alignment vertical="center"/>
    </xf>
    <xf numFmtId="0" fontId="5" fillId="0" borderId="1" xfId="0" applyFont="1" applyBorder="1" applyAlignment="1">
      <alignment horizontal="left" vertical="center"/>
    </xf>
    <xf numFmtId="165" fontId="13" fillId="5" borderId="1" xfId="0" applyNumberFormat="1" applyFont="1" applyFill="1" applyBorder="1" applyAlignment="1">
      <alignment horizontal="left" vertical="center"/>
    </xf>
    <xf numFmtId="4" fontId="13" fillId="5" borderId="1" xfId="0" applyNumberFormat="1" applyFont="1" applyFill="1" applyBorder="1" applyAlignment="1">
      <alignment vertical="center"/>
    </xf>
    <xf numFmtId="10" fontId="13" fillId="5" borderId="1" xfId="0" applyNumberFormat="1" applyFont="1" applyFill="1" applyBorder="1" applyAlignment="1">
      <alignment vertical="center"/>
    </xf>
    <xf numFmtId="165" fontId="13" fillId="0" borderId="1" xfId="0" applyNumberFormat="1" applyFont="1" applyBorder="1" applyAlignment="1">
      <alignment horizontal="left" vertical="center" wrapText="1"/>
    </xf>
    <xf numFmtId="165" fontId="14" fillId="4" borderId="1" xfId="0" applyNumberFormat="1" applyFont="1" applyFill="1" applyBorder="1" applyAlignment="1">
      <alignment horizontal="left" vertical="center"/>
    </xf>
    <xf numFmtId="4" fontId="0" fillId="0" borderId="0" xfId="0" applyNumberFormat="1"/>
    <xf numFmtId="43" fontId="0" fillId="0" borderId="0" xfId="4" applyFont="1"/>
    <xf numFmtId="0" fontId="5" fillId="0" borderId="1" xfId="0" applyFont="1" applyFill="1" applyBorder="1" applyAlignment="1">
      <alignment horizontal="left" vertical="center" wrapText="1"/>
    </xf>
    <xf numFmtId="4" fontId="5" fillId="0" borderId="1" xfId="0" applyNumberFormat="1" applyFont="1" applyFill="1" applyBorder="1" applyAlignment="1">
      <alignment vertical="center"/>
    </xf>
    <xf numFmtId="10" fontId="5" fillId="0" borderId="1" xfId="0" applyNumberFormat="1" applyFont="1" applyFill="1" applyBorder="1" applyAlignment="1">
      <alignment vertical="center"/>
    </xf>
    <xf numFmtId="4" fontId="15" fillId="5" borderId="1" xfId="0" applyNumberFormat="1" applyFont="1" applyFill="1" applyBorder="1" applyAlignment="1">
      <alignment vertical="center"/>
    </xf>
    <xf numFmtId="10" fontId="15" fillId="5" borderId="1" xfId="0" applyNumberFormat="1" applyFont="1" applyFill="1" applyBorder="1" applyAlignment="1">
      <alignment vertical="center"/>
    </xf>
    <xf numFmtId="4" fontId="16" fillId="5" borderId="1" xfId="0" applyNumberFormat="1" applyFont="1" applyFill="1" applyBorder="1" applyAlignment="1">
      <alignment vertical="center"/>
    </xf>
    <xf numFmtId="10" fontId="16" fillId="5" borderId="1" xfId="0" applyNumberFormat="1" applyFont="1" applyFill="1" applyBorder="1" applyAlignment="1">
      <alignment vertical="center"/>
    </xf>
    <xf numFmtId="4" fontId="16" fillId="4" borderId="1" xfId="0" applyNumberFormat="1" applyFont="1" applyFill="1" applyBorder="1" applyAlignment="1">
      <alignment vertical="center"/>
    </xf>
    <xf numFmtId="10" fontId="16" fillId="4" borderId="1" xfId="0" applyNumberFormat="1" applyFont="1" applyFill="1" applyBorder="1" applyAlignment="1">
      <alignment vertical="center"/>
    </xf>
    <xf numFmtId="4" fontId="15" fillId="0" borderId="1" xfId="0" applyNumberFormat="1" applyFont="1" applyBorder="1" applyAlignment="1">
      <alignment vertical="center"/>
    </xf>
    <xf numFmtId="10" fontId="15" fillId="0" borderId="1" xfId="0" applyNumberFormat="1" applyFont="1" applyBorder="1" applyAlignment="1">
      <alignment vertical="center"/>
    </xf>
    <xf numFmtId="165" fontId="15" fillId="5" borderId="1" xfId="0" applyNumberFormat="1" applyFont="1" applyFill="1" applyBorder="1" applyAlignment="1">
      <alignment horizontal="left" vertical="center"/>
    </xf>
    <xf numFmtId="165" fontId="16" fillId="5" borderId="1" xfId="0" applyNumberFormat="1" applyFont="1" applyFill="1" applyBorder="1" applyAlignment="1">
      <alignment horizontal="left" vertical="center"/>
    </xf>
    <xf numFmtId="165" fontId="16" fillId="4" borderId="1" xfId="0" applyNumberFormat="1" applyFont="1" applyFill="1" applyBorder="1" applyAlignment="1">
      <alignment vertical="center"/>
    </xf>
    <xf numFmtId="165" fontId="15" fillId="0" borderId="1" xfId="0" applyNumberFormat="1" applyFont="1" applyBorder="1" applyAlignment="1">
      <alignment horizontal="left" vertical="center" wrapText="1"/>
    </xf>
    <xf numFmtId="0" fontId="11" fillId="6" borderId="0" xfId="0" applyFont="1" applyFill="1" applyBorder="1" applyAlignment="1">
      <alignment vertical="center"/>
    </xf>
    <xf numFmtId="0" fontId="5" fillId="0" borderId="1" xfId="0" applyFont="1" applyFill="1" applyBorder="1" applyAlignment="1">
      <alignment horizontal="left" vertical="center"/>
    </xf>
    <xf numFmtId="0" fontId="12" fillId="0" borderId="0" xfId="0" applyFont="1" applyFill="1" applyAlignment="1">
      <alignment wrapText="1"/>
    </xf>
    <xf numFmtId="4" fontId="14" fillId="0" borderId="1" xfId="0" applyNumberFormat="1" applyFont="1" applyFill="1" applyBorder="1" applyAlignment="1">
      <alignment horizontal="right" vertical="center"/>
    </xf>
    <xf numFmtId="10" fontId="14" fillId="0" borderId="1" xfId="0" applyNumberFormat="1" applyFont="1" applyFill="1" applyBorder="1" applyAlignment="1">
      <alignment horizontal="right" vertical="center"/>
    </xf>
    <xf numFmtId="0" fontId="0" fillId="0" borderId="0" xfId="0" applyFill="1"/>
    <xf numFmtId="0" fontId="4"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11" fillId="6" borderId="0" xfId="0" applyFont="1" applyFill="1" applyBorder="1" applyAlignment="1">
      <alignment horizontal="left" vertical="center"/>
    </xf>
    <xf numFmtId="0" fontId="11" fillId="6"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11" fillId="6" borderId="2" xfId="0" applyFont="1" applyFill="1" applyBorder="1" applyAlignment="1">
      <alignment horizontal="left"/>
    </xf>
    <xf numFmtId="0" fontId="11" fillId="6" borderId="0" xfId="0" applyFont="1" applyFill="1" applyAlignment="1">
      <alignment horizontal="left" vertical="center" wrapText="1"/>
    </xf>
    <xf numFmtId="0" fontId="0" fillId="6" borderId="0" xfId="0" applyFill="1" applyAlignment="1">
      <alignment horizontal="left" vertical="center" wrapText="1"/>
    </xf>
    <xf numFmtId="0" fontId="11" fillId="0" borderId="0" xfId="0" applyFont="1" applyFill="1" applyAlignment="1">
      <alignment horizontal="left" vertical="center" wrapText="1"/>
    </xf>
    <xf numFmtId="0" fontId="0" fillId="0" borderId="0" xfId="0" applyFill="1" applyAlignment="1">
      <alignment horizontal="left" vertical="center" wrapText="1"/>
    </xf>
    <xf numFmtId="0" fontId="14" fillId="0" borderId="1" xfId="0" applyFont="1" applyBorder="1" applyAlignment="1">
      <alignment horizontal="right" vertical="center"/>
    </xf>
    <xf numFmtId="0" fontId="14" fillId="4" borderId="1" xfId="0" applyFont="1" applyFill="1" applyBorder="1" applyAlignment="1">
      <alignment horizontal="center" vertical="center"/>
    </xf>
    <xf numFmtId="0" fontId="14" fillId="4" borderId="1" xfId="0" applyFont="1" applyFill="1" applyBorder="1" applyAlignment="1">
      <alignment horizontal="right" vertical="center"/>
    </xf>
    <xf numFmtId="0" fontId="14" fillId="0" borderId="1" xfId="0" applyFont="1" applyBorder="1" applyAlignment="1">
      <alignment horizontal="left" vertical="center" wrapText="1"/>
    </xf>
    <xf numFmtId="0" fontId="14" fillId="0" borderId="1" xfId="0" applyFont="1" applyFill="1" applyBorder="1" applyAlignment="1">
      <alignment horizontal="right" vertical="center"/>
    </xf>
    <xf numFmtId="0" fontId="4" fillId="2" borderId="0" xfId="0" applyFont="1" applyFill="1" applyAlignment="1">
      <alignment horizontal="center" vertical="center"/>
    </xf>
    <xf numFmtId="0" fontId="3" fillId="2" borderId="0" xfId="0" applyFont="1" applyFill="1" applyBorder="1" applyAlignment="1">
      <alignment horizontal="right" vertical="center"/>
    </xf>
    <xf numFmtId="0" fontId="1" fillId="2" borderId="0" xfId="0" applyFont="1" applyFill="1" applyAlignment="1">
      <alignment horizontal="center" vertical="center"/>
    </xf>
    <xf numFmtId="0" fontId="11" fillId="2" borderId="0" xfId="0" applyFont="1" applyFill="1" applyBorder="1" applyAlignment="1">
      <alignment horizontal="right"/>
    </xf>
    <xf numFmtId="0" fontId="1" fillId="2" borderId="0" xfId="0" applyFont="1" applyFill="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1" fillId="6" borderId="2" xfId="0" applyFont="1" applyFill="1" applyBorder="1" applyAlignment="1">
      <alignment horizontal="left" wrapText="1"/>
    </xf>
    <xf numFmtId="0" fontId="11" fillId="6" borderId="0" xfId="0" applyFont="1" applyFill="1" applyBorder="1" applyAlignment="1">
      <alignment horizontal="left" wrapText="1"/>
    </xf>
    <xf numFmtId="0" fontId="11" fillId="6" borderId="2" xfId="0" applyFont="1" applyFill="1" applyBorder="1" applyAlignment="1">
      <alignment horizontal="left" vertical="center" wrapText="1"/>
    </xf>
  </cellXfs>
  <cellStyles count="5">
    <cellStyle name="Migliaia" xfId="4" builtinId="3"/>
    <cellStyle name="Migliaia 3" xfId="3"/>
    <cellStyle name="Normale" xfId="0" builtinId="0"/>
    <cellStyle name="Normale 2" xfId="1"/>
    <cellStyle name="Norma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0"/>
  <sheetViews>
    <sheetView tabSelected="1" topLeftCell="B1" zoomScaleNormal="100" workbookViewId="0">
      <selection activeCell="I8" sqref="I8"/>
    </sheetView>
  </sheetViews>
  <sheetFormatPr defaultColWidth="10.6640625" defaultRowHeight="15.5" x14ac:dyDescent="0.35"/>
  <cols>
    <col min="1" max="1" width="15.6640625" hidden="1" customWidth="1"/>
    <col min="2" max="2" width="10.83203125" customWidth="1"/>
    <col min="3" max="3" width="16" bestFit="1" customWidth="1"/>
    <col min="4" max="4" width="14.1640625" bestFit="1" customWidth="1"/>
    <col min="5" max="5" width="19.83203125" bestFit="1" customWidth="1"/>
  </cols>
  <sheetData>
    <row r="1" spans="1:5" ht="20.5" customHeight="1" x14ac:dyDescent="0.35">
      <c r="B1" s="60" t="s">
        <v>20</v>
      </c>
      <c r="C1" s="60"/>
      <c r="D1" s="60"/>
      <c r="E1" s="60"/>
    </row>
    <row r="2" spans="1:5" x14ac:dyDescent="0.35">
      <c r="B2" s="61" t="s">
        <v>17</v>
      </c>
      <c r="C2" s="61"/>
      <c r="D2" s="61"/>
      <c r="E2" s="61"/>
    </row>
    <row r="3" spans="1:5" x14ac:dyDescent="0.35">
      <c r="B3" s="4" t="s">
        <v>0</v>
      </c>
      <c r="C3" s="4" t="s">
        <v>1</v>
      </c>
      <c r="D3" s="4" t="s">
        <v>2</v>
      </c>
      <c r="E3" s="4" t="s">
        <v>3</v>
      </c>
    </row>
    <row r="4" spans="1:5" x14ac:dyDescent="0.35">
      <c r="A4" s="5" t="s">
        <v>162</v>
      </c>
      <c r="B4" s="6" t="s">
        <v>264</v>
      </c>
      <c r="C4" s="7">
        <v>32189.740023999999</v>
      </c>
      <c r="D4" s="7">
        <v>22395.402178000011</v>
      </c>
      <c r="E4" s="7">
        <v>9794.3378459999985</v>
      </c>
    </row>
    <row r="5" spans="1:5" x14ac:dyDescent="0.35">
      <c r="A5" s="5" t="s">
        <v>162</v>
      </c>
      <c r="B5" s="6" t="s">
        <v>265</v>
      </c>
      <c r="C5" s="7">
        <v>19332.270886999999</v>
      </c>
      <c r="D5" s="7">
        <v>12146.151175000001</v>
      </c>
      <c r="E5" s="7">
        <v>7186.1197120000043</v>
      </c>
    </row>
    <row r="6" spans="1:5" x14ac:dyDescent="0.35">
      <c r="A6" s="5" t="s">
        <v>162</v>
      </c>
      <c r="B6" s="6" t="s">
        <v>160</v>
      </c>
      <c r="C6" s="7">
        <v>21688.411427939991</v>
      </c>
      <c r="D6" s="7">
        <v>10793.380767000001</v>
      </c>
      <c r="E6" s="7">
        <v>10895.03066093999</v>
      </c>
    </row>
    <row r="7" spans="1:5" x14ac:dyDescent="0.35">
      <c r="A7" s="5" t="s">
        <v>162</v>
      </c>
      <c r="B7" s="6" t="s">
        <v>159</v>
      </c>
      <c r="C7" s="7">
        <v>979.49657100000002</v>
      </c>
      <c r="D7" s="7">
        <v>537.26255900000001</v>
      </c>
      <c r="E7" s="7">
        <v>442.23401200000001</v>
      </c>
    </row>
    <row r="8" spans="1:5" x14ac:dyDescent="0.35">
      <c r="A8" s="5" t="s">
        <v>161</v>
      </c>
      <c r="B8" s="8" t="s">
        <v>158</v>
      </c>
      <c r="C8" s="9">
        <v>74189.918909939966</v>
      </c>
      <c r="D8" s="9">
        <v>45872.196679000022</v>
      </c>
      <c r="E8" s="9">
        <v>28317.722230939991</v>
      </c>
    </row>
    <row r="9" spans="1:5" ht="21.5" customHeight="1" x14ac:dyDescent="0.35">
      <c r="B9" s="62" t="s">
        <v>262</v>
      </c>
      <c r="C9" s="62"/>
      <c r="D9" s="62"/>
      <c r="E9" s="62"/>
    </row>
    <row r="10" spans="1:5" ht="44.5" customHeight="1" x14ac:dyDescent="0.35">
      <c r="B10" s="63" t="s">
        <v>263</v>
      </c>
      <c r="C10" s="63"/>
      <c r="D10" s="63"/>
      <c r="E10" s="63"/>
    </row>
  </sheetData>
  <mergeCells count="4">
    <mergeCell ref="B1:E1"/>
    <mergeCell ref="B2:E2"/>
    <mergeCell ref="B9:E9"/>
    <mergeCell ref="B10:E10"/>
  </mergeCell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15"/>
  <sheetViews>
    <sheetView topLeftCell="B12" zoomScaleNormal="100" workbookViewId="0">
      <selection activeCell="B17" sqref="A17:XFD17"/>
    </sheetView>
  </sheetViews>
  <sheetFormatPr defaultColWidth="10.6640625" defaultRowHeight="15.5" x14ac:dyDescent="0.35"/>
  <cols>
    <col min="1" max="1" width="15.6640625" hidden="1" customWidth="1"/>
    <col min="2" max="2" width="56.83203125" customWidth="1"/>
    <col min="3" max="8" width="16.83203125" customWidth="1"/>
  </cols>
  <sheetData>
    <row r="1" spans="1:8" x14ac:dyDescent="0.35">
      <c r="B1" s="77" t="s">
        <v>170</v>
      </c>
      <c r="C1" s="77"/>
      <c r="D1" s="77"/>
      <c r="E1" s="77"/>
      <c r="F1" s="77"/>
      <c r="G1" s="77"/>
      <c r="H1" s="77"/>
    </row>
    <row r="2" spans="1:8" x14ac:dyDescent="0.35">
      <c r="B2" s="78" t="s">
        <v>17</v>
      </c>
      <c r="C2" s="78"/>
      <c r="D2" s="78"/>
      <c r="E2" s="78"/>
      <c r="F2" s="78"/>
      <c r="G2" s="78"/>
      <c r="H2" s="78"/>
    </row>
    <row r="3" spans="1:8" ht="26" x14ac:dyDescent="0.35">
      <c r="B3" s="4" t="s">
        <v>12</v>
      </c>
      <c r="C3" s="3" t="s">
        <v>5</v>
      </c>
      <c r="D3" s="1" t="s">
        <v>19</v>
      </c>
      <c r="E3" s="3" t="s">
        <v>6</v>
      </c>
      <c r="F3" s="3" t="s">
        <v>7</v>
      </c>
      <c r="G3" s="3" t="s">
        <v>8</v>
      </c>
      <c r="H3" s="3" t="s">
        <v>9</v>
      </c>
    </row>
    <row r="4" spans="1:8" x14ac:dyDescent="0.35">
      <c r="A4" s="5" t="s">
        <v>162</v>
      </c>
      <c r="B4" s="6" t="s">
        <v>148</v>
      </c>
      <c r="C4" s="7">
        <v>2507.5522759999999</v>
      </c>
      <c r="D4" s="7">
        <v>1253.7761379999999</v>
      </c>
      <c r="E4" s="7">
        <v>2307.457216329999</v>
      </c>
      <c r="F4" s="7">
        <v>1424.4130871699999</v>
      </c>
      <c r="G4" s="10">
        <v>0.92020303561160866</v>
      </c>
      <c r="H4" s="10">
        <v>0.56804920910450429</v>
      </c>
    </row>
    <row r="5" spans="1:8" ht="26" x14ac:dyDescent="0.35">
      <c r="A5" s="5" t="s">
        <v>162</v>
      </c>
      <c r="B5" s="6" t="s">
        <v>147</v>
      </c>
      <c r="C5" s="7">
        <v>390.64635700000002</v>
      </c>
      <c r="D5" s="7">
        <v>195.32317850000001</v>
      </c>
      <c r="E5" s="7">
        <v>398.56627688999998</v>
      </c>
      <c r="F5" s="7">
        <v>196.76535788999999</v>
      </c>
      <c r="G5" s="10">
        <v>1.0202738864655529</v>
      </c>
      <c r="H5" s="10">
        <v>0.50369177739445803</v>
      </c>
    </row>
    <row r="6" spans="1:8" ht="39" x14ac:dyDescent="0.35">
      <c r="A6" s="5" t="s">
        <v>162</v>
      </c>
      <c r="B6" s="6" t="s">
        <v>146</v>
      </c>
      <c r="C6" s="7">
        <v>1823.5527070000001</v>
      </c>
      <c r="D6" s="7">
        <v>911.77635350000003</v>
      </c>
      <c r="E6" s="7">
        <v>1776.8076235000001</v>
      </c>
      <c r="F6" s="7">
        <v>1133.6539828699999</v>
      </c>
      <c r="G6" s="10">
        <v>0.97436592684129075</v>
      </c>
      <c r="H6" s="10">
        <v>0.62167327465682043</v>
      </c>
    </row>
    <row r="7" spans="1:8" ht="26" x14ac:dyDescent="0.35">
      <c r="A7" s="5" t="s">
        <v>162</v>
      </c>
      <c r="B7" s="6" t="s">
        <v>145</v>
      </c>
      <c r="C7" s="7">
        <v>1078.9784085399999</v>
      </c>
      <c r="D7" s="7">
        <v>539.48920426999996</v>
      </c>
      <c r="E7" s="7">
        <v>689.12780336999992</v>
      </c>
      <c r="F7" s="7">
        <v>472.45916535999987</v>
      </c>
      <c r="G7" s="10">
        <v>0.63868544348582523</v>
      </c>
      <c r="H7" s="10">
        <v>0.43787638531089751</v>
      </c>
    </row>
    <row r="8" spans="1:8" ht="26" x14ac:dyDescent="0.35">
      <c r="A8" s="5" t="s">
        <v>162</v>
      </c>
      <c r="B8" s="6" t="s">
        <v>144</v>
      </c>
      <c r="C8" s="7">
        <v>359.19390199999998</v>
      </c>
      <c r="D8" s="7">
        <v>179.59695099999999</v>
      </c>
      <c r="E8" s="7">
        <v>184.51450894999999</v>
      </c>
      <c r="F8" s="7">
        <v>89.465563509999981</v>
      </c>
      <c r="G8" s="10">
        <v>0.51369053851587942</v>
      </c>
      <c r="H8" s="10">
        <v>0.24907316914862321</v>
      </c>
    </row>
    <row r="9" spans="1:8" x14ac:dyDescent="0.35">
      <c r="A9" s="5" t="s">
        <v>162</v>
      </c>
      <c r="B9" s="6" t="s">
        <v>143</v>
      </c>
      <c r="C9" s="7">
        <v>222.88147699999999</v>
      </c>
      <c r="D9" s="7">
        <v>111.44073849999999</v>
      </c>
      <c r="E9" s="7">
        <v>135.04129904000001</v>
      </c>
      <c r="F9" s="7">
        <v>92.392239130000007</v>
      </c>
      <c r="G9" s="10">
        <v>0.60588838901134878</v>
      </c>
      <c r="H9" s="10">
        <v>0.41453529639881198</v>
      </c>
    </row>
    <row r="10" spans="1:8" ht="26" x14ac:dyDescent="0.35">
      <c r="A10" s="5" t="s">
        <v>162</v>
      </c>
      <c r="B10" s="6" t="s">
        <v>141</v>
      </c>
      <c r="C10" s="7">
        <v>2427.0817280000001</v>
      </c>
      <c r="D10" s="7">
        <v>1213.5408640000001</v>
      </c>
      <c r="E10" s="7">
        <v>2458.1208411200159</v>
      </c>
      <c r="F10" s="7">
        <v>1843.8035436900061</v>
      </c>
      <c r="G10" s="10">
        <v>1.012788655924493</v>
      </c>
      <c r="H10" s="10">
        <v>0.75967921575074626</v>
      </c>
    </row>
    <row r="11" spans="1:8" ht="26" x14ac:dyDescent="0.35">
      <c r="A11" s="5" t="s">
        <v>162</v>
      </c>
      <c r="B11" s="6" t="s">
        <v>140</v>
      </c>
      <c r="C11" s="7">
        <v>2207.8869264599998</v>
      </c>
      <c r="D11" s="7">
        <v>1103.9434632299999</v>
      </c>
      <c r="E11" s="7">
        <v>1919.168923779999</v>
      </c>
      <c r="F11" s="7">
        <v>1370.6667588199989</v>
      </c>
      <c r="G11" s="10">
        <v>0.86923333834721583</v>
      </c>
      <c r="H11" s="10">
        <v>0.62080478053178578</v>
      </c>
    </row>
    <row r="12" spans="1:8" ht="26" x14ac:dyDescent="0.35">
      <c r="A12" s="5" t="s">
        <v>162</v>
      </c>
      <c r="B12" s="6" t="s">
        <v>139</v>
      </c>
      <c r="C12" s="7">
        <v>1612.077986</v>
      </c>
      <c r="D12" s="7">
        <v>806.038993</v>
      </c>
      <c r="E12" s="7">
        <v>1743.6559610700001</v>
      </c>
      <c r="F12" s="7">
        <v>1320.0172314700001</v>
      </c>
      <c r="G12" s="10">
        <v>1.08162010536257</v>
      </c>
      <c r="H12" s="10">
        <v>0.81882963661411856</v>
      </c>
    </row>
    <row r="13" spans="1:8" ht="26" x14ac:dyDescent="0.35">
      <c r="A13" s="5" t="s">
        <v>162</v>
      </c>
      <c r="B13" s="6" t="s">
        <v>138</v>
      </c>
      <c r="C13" s="7">
        <v>79.948482000000013</v>
      </c>
      <c r="D13" s="7">
        <v>39.974241000000013</v>
      </c>
      <c r="E13" s="7">
        <v>63.448883649999999</v>
      </c>
      <c r="F13" s="7">
        <v>33.763460549999969</v>
      </c>
      <c r="G13" s="10">
        <v>0.793622118428715</v>
      </c>
      <c r="H13" s="10">
        <v>0.42231521731707128</v>
      </c>
    </row>
    <row r="14" spans="1:8" x14ac:dyDescent="0.35">
      <c r="A14" s="5" t="s">
        <v>162</v>
      </c>
      <c r="B14" s="6" t="s">
        <v>128</v>
      </c>
      <c r="C14" s="7">
        <v>485.13533799999988</v>
      </c>
      <c r="D14" s="7">
        <v>242.567669</v>
      </c>
      <c r="E14" s="7">
        <v>383.91670139000001</v>
      </c>
      <c r="F14" s="7">
        <v>240.46413387000001</v>
      </c>
      <c r="G14" s="10">
        <v>0.79136000063965661</v>
      </c>
      <c r="H14" s="10">
        <v>0.49566402410784599</v>
      </c>
    </row>
    <row r="15" spans="1:8" ht="15.5" customHeight="1" x14ac:dyDescent="0.35">
      <c r="A15" s="5" t="s">
        <v>161</v>
      </c>
      <c r="B15" s="8" t="s">
        <v>131</v>
      </c>
      <c r="C15" s="15">
        <v>13194.935588</v>
      </c>
      <c r="D15" s="15">
        <v>6597.4677940000001</v>
      </c>
      <c r="E15" s="15">
        <v>12059.82603909001</v>
      </c>
      <c r="F15" s="15">
        <v>8217.8645243300052</v>
      </c>
      <c r="G15" s="16">
        <v>0.91397384690969607</v>
      </c>
      <c r="H15" s="16">
        <v>0.6228044441386783</v>
      </c>
    </row>
  </sheetData>
  <mergeCells count="2">
    <mergeCell ref="B1:H1"/>
    <mergeCell ref="B2:H2"/>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7"/>
  <sheetViews>
    <sheetView topLeftCell="B1" zoomScaleNormal="100" workbookViewId="0">
      <selection activeCell="C4" sqref="C4:F4"/>
    </sheetView>
  </sheetViews>
  <sheetFormatPr defaultColWidth="10.6640625" defaultRowHeight="15.5" x14ac:dyDescent="0.35"/>
  <cols>
    <col min="1" max="1" width="15.6640625" hidden="1" customWidth="1"/>
    <col min="2" max="2" width="10.83203125" customWidth="1"/>
    <col min="3" max="3" width="13" bestFit="1" customWidth="1"/>
    <col min="4" max="4" width="14.6640625" bestFit="1" customWidth="1"/>
    <col min="5" max="5" width="9" bestFit="1" customWidth="1"/>
    <col min="6" max="6" width="10.5" bestFit="1" customWidth="1"/>
    <col min="7" max="8" width="12" bestFit="1" customWidth="1"/>
  </cols>
  <sheetData>
    <row r="1" spans="1:9" x14ac:dyDescent="0.35">
      <c r="B1" s="77" t="s">
        <v>171</v>
      </c>
      <c r="C1" s="77"/>
      <c r="D1" s="77"/>
      <c r="E1" s="77"/>
      <c r="F1" s="77"/>
      <c r="G1" s="77"/>
      <c r="H1" s="77"/>
    </row>
    <row r="2" spans="1:9" x14ac:dyDescent="0.35">
      <c r="B2" s="78" t="s">
        <v>17</v>
      </c>
      <c r="C2" s="78"/>
      <c r="D2" s="78"/>
      <c r="E2" s="78"/>
      <c r="F2" s="78"/>
      <c r="G2" s="78"/>
      <c r="H2" s="78"/>
    </row>
    <row r="3" spans="1:9" ht="26" x14ac:dyDescent="0.35">
      <c r="B3" s="4" t="s">
        <v>16</v>
      </c>
      <c r="C3" s="3" t="s">
        <v>31</v>
      </c>
      <c r="D3" s="1" t="s">
        <v>19</v>
      </c>
      <c r="E3" s="3" t="s">
        <v>32</v>
      </c>
      <c r="F3" s="3" t="s">
        <v>33</v>
      </c>
      <c r="G3" s="3" t="s">
        <v>34</v>
      </c>
      <c r="H3" s="3" t="s">
        <v>35</v>
      </c>
    </row>
    <row r="4" spans="1:9" x14ac:dyDescent="0.35">
      <c r="A4" s="5" t="s">
        <v>162</v>
      </c>
      <c r="B4" s="6" t="s">
        <v>150</v>
      </c>
      <c r="C4" s="7">
        <v>17821.422302999988</v>
      </c>
      <c r="D4" s="7">
        <v>12469.955841999999</v>
      </c>
      <c r="E4" s="7">
        <v>15543.09058752949</v>
      </c>
      <c r="F4" s="7">
        <v>9620.1753399299378</v>
      </c>
      <c r="G4" s="10">
        <v>0.87215769444580349</v>
      </c>
      <c r="H4" s="10">
        <v>0.53980962778209418</v>
      </c>
    </row>
    <row r="7" spans="1:9" x14ac:dyDescent="0.35">
      <c r="B7" s="37"/>
      <c r="C7" s="37"/>
      <c r="D7" s="37"/>
      <c r="E7" s="37"/>
      <c r="F7" s="37"/>
      <c r="G7" s="37"/>
      <c r="H7" s="37"/>
      <c r="I7" s="37"/>
    </row>
  </sheetData>
  <mergeCells count="2">
    <mergeCell ref="B1:H1"/>
    <mergeCell ref="B2:H2"/>
  </mergeCell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5"/>
  <sheetViews>
    <sheetView topLeftCell="B32" zoomScaleNormal="100" workbookViewId="0">
      <selection activeCell="B44" sqref="B44:B46"/>
    </sheetView>
  </sheetViews>
  <sheetFormatPr defaultColWidth="10.6640625" defaultRowHeight="15.5" x14ac:dyDescent="0.35"/>
  <cols>
    <col min="1" max="1" width="15.6640625" hidden="1" customWidth="1"/>
    <col min="2" max="2" width="34.83203125" customWidth="1"/>
    <col min="3" max="14" width="11.83203125" customWidth="1"/>
  </cols>
  <sheetData>
    <row r="1" spans="1:14" x14ac:dyDescent="0.35">
      <c r="B1" s="77" t="s">
        <v>172</v>
      </c>
      <c r="C1" s="77"/>
      <c r="D1" s="77"/>
      <c r="E1" s="77"/>
      <c r="F1" s="77"/>
      <c r="G1" s="77"/>
      <c r="H1" s="77"/>
      <c r="I1" s="77"/>
      <c r="J1" s="77"/>
      <c r="K1" s="77"/>
      <c r="L1" s="77"/>
      <c r="M1" s="77"/>
      <c r="N1" s="77"/>
    </row>
    <row r="2" spans="1:14" x14ac:dyDescent="0.35">
      <c r="B2" s="78" t="s">
        <v>17</v>
      </c>
      <c r="C2" s="78"/>
      <c r="D2" s="78"/>
      <c r="E2" s="78"/>
      <c r="F2" s="78"/>
      <c r="G2" s="78"/>
      <c r="H2" s="78"/>
      <c r="I2" s="78"/>
      <c r="J2" s="78"/>
      <c r="K2" s="78"/>
      <c r="L2" s="78"/>
      <c r="M2" s="78"/>
      <c r="N2" s="78"/>
    </row>
    <row r="3" spans="1:14" ht="43.5" customHeight="1" x14ac:dyDescent="0.35">
      <c r="B3" s="81" t="s">
        <v>14</v>
      </c>
      <c r="C3" s="80" t="s">
        <v>5</v>
      </c>
      <c r="D3" s="81"/>
      <c r="E3" s="81" t="s">
        <v>19</v>
      </c>
      <c r="F3" s="81"/>
      <c r="G3" s="80" t="s">
        <v>6</v>
      </c>
      <c r="H3" s="81"/>
      <c r="I3" s="80" t="s">
        <v>7</v>
      </c>
      <c r="J3" s="81"/>
      <c r="K3" s="80" t="s">
        <v>8</v>
      </c>
      <c r="L3" s="81"/>
      <c r="M3" s="80" t="s">
        <v>9</v>
      </c>
      <c r="N3" s="81"/>
    </row>
    <row r="4" spans="1:14" x14ac:dyDescent="0.35">
      <c r="B4" s="81"/>
      <c r="C4" s="4" t="s">
        <v>13</v>
      </c>
      <c r="D4" s="4" t="s">
        <v>4</v>
      </c>
      <c r="E4" s="4" t="s">
        <v>13</v>
      </c>
      <c r="F4" s="4" t="s">
        <v>4</v>
      </c>
      <c r="G4" s="4" t="s">
        <v>13</v>
      </c>
      <c r="H4" s="4" t="s">
        <v>4</v>
      </c>
      <c r="I4" s="4" t="s">
        <v>13</v>
      </c>
      <c r="J4" s="4" t="s">
        <v>4</v>
      </c>
      <c r="K4" s="4" t="s">
        <v>13</v>
      </c>
      <c r="L4" s="4" t="s">
        <v>4</v>
      </c>
      <c r="M4" s="4" t="s">
        <v>13</v>
      </c>
      <c r="N4" s="4" t="s">
        <v>4</v>
      </c>
    </row>
    <row r="5" spans="1:14" x14ac:dyDescent="0.35">
      <c r="A5" s="5" t="s">
        <v>136</v>
      </c>
      <c r="B5" s="25" t="s">
        <v>109</v>
      </c>
      <c r="C5" s="26">
        <v>490.93333399999989</v>
      </c>
      <c r="D5" s="26">
        <v>0</v>
      </c>
      <c r="E5" s="26">
        <v>368.2</v>
      </c>
      <c r="F5" s="26">
        <v>0</v>
      </c>
      <c r="G5" s="26">
        <v>261.58694431000009</v>
      </c>
      <c r="H5" s="26">
        <v>0</v>
      </c>
      <c r="I5" s="26">
        <v>184.55174271999999</v>
      </c>
      <c r="J5" s="26">
        <v>0</v>
      </c>
      <c r="K5" s="27">
        <v>0.53283598035329194</v>
      </c>
      <c r="L5" s="27">
        <v>0</v>
      </c>
      <c r="M5" s="27">
        <v>0.37592017070081463</v>
      </c>
      <c r="N5" s="27">
        <v>0</v>
      </c>
    </row>
    <row r="6" spans="1:14" x14ac:dyDescent="0.35">
      <c r="A6" s="5" t="s">
        <v>162</v>
      </c>
      <c r="B6" s="28" t="s">
        <v>108</v>
      </c>
      <c r="C6" s="29">
        <v>490.93333399999989</v>
      </c>
      <c r="D6" s="29">
        <v>0</v>
      </c>
      <c r="E6" s="29">
        <v>368.2</v>
      </c>
      <c r="F6" s="29">
        <v>0</v>
      </c>
      <c r="G6" s="29">
        <v>261.58694431000009</v>
      </c>
      <c r="H6" s="29">
        <v>0</v>
      </c>
      <c r="I6" s="29">
        <v>184.55174271999999</v>
      </c>
      <c r="J6" s="29">
        <v>0</v>
      </c>
      <c r="K6" s="30">
        <v>0.53283598035329194</v>
      </c>
      <c r="L6" s="30">
        <v>0</v>
      </c>
      <c r="M6" s="30">
        <v>0.37592017070081463</v>
      </c>
      <c r="N6" s="30">
        <v>0</v>
      </c>
    </row>
    <row r="7" spans="1:14" x14ac:dyDescent="0.35">
      <c r="A7" s="5" t="s">
        <v>136</v>
      </c>
      <c r="B7" s="25" t="s">
        <v>107</v>
      </c>
      <c r="C7" s="26">
        <v>392.10542099999998</v>
      </c>
      <c r="D7" s="26">
        <v>413.48367499999989</v>
      </c>
      <c r="E7" s="26">
        <v>294.71772099999998</v>
      </c>
      <c r="F7" s="26">
        <v>308.94929500000012</v>
      </c>
      <c r="G7" s="26">
        <v>429.83618776999992</v>
      </c>
      <c r="H7" s="26">
        <v>191.68519621999999</v>
      </c>
      <c r="I7" s="26">
        <v>289.65048445000008</v>
      </c>
      <c r="J7" s="26">
        <v>108.37413051</v>
      </c>
      <c r="K7" s="27">
        <v>1.0962260778587909</v>
      </c>
      <c r="L7" s="27">
        <v>0.46358588696397751</v>
      </c>
      <c r="M7" s="27">
        <v>0.73870563613044293</v>
      </c>
      <c r="N7" s="27">
        <v>0.26210014339743892</v>
      </c>
    </row>
    <row r="8" spans="1:14" x14ac:dyDescent="0.35">
      <c r="A8" s="5" t="s">
        <v>162</v>
      </c>
      <c r="B8" s="28" t="s">
        <v>106</v>
      </c>
      <c r="C8" s="29">
        <v>18.966619999999999</v>
      </c>
      <c r="D8" s="29">
        <v>19.589383999999999</v>
      </c>
      <c r="E8" s="29">
        <v>11.379970999999999</v>
      </c>
      <c r="F8" s="29">
        <v>11.570029999999999</v>
      </c>
      <c r="G8" s="29">
        <v>23.466778290000001</v>
      </c>
      <c r="H8" s="29">
        <v>9.9547753900000018</v>
      </c>
      <c r="I8" s="29">
        <v>15.53140909</v>
      </c>
      <c r="J8" s="29">
        <v>5.6527140999999981</v>
      </c>
      <c r="K8" s="30">
        <v>1.237267277459031</v>
      </c>
      <c r="L8" s="30">
        <v>0.50817194609080119</v>
      </c>
      <c r="M8" s="30">
        <v>0.81888122870601077</v>
      </c>
      <c r="N8" s="30">
        <v>0.2885600741707855</v>
      </c>
    </row>
    <row r="9" spans="1:14" x14ac:dyDescent="0.35">
      <c r="A9" s="5" t="s">
        <v>162</v>
      </c>
      <c r="B9" s="28" t="s">
        <v>108</v>
      </c>
      <c r="C9" s="29">
        <v>322.56116700000001</v>
      </c>
      <c r="D9" s="29">
        <v>342.47193099999998</v>
      </c>
      <c r="E9" s="29">
        <v>258.04893299999998</v>
      </c>
      <c r="F9" s="29">
        <v>271.66808500000002</v>
      </c>
      <c r="G9" s="29">
        <v>350.70285423000001</v>
      </c>
      <c r="H9" s="29">
        <v>156.02557998</v>
      </c>
      <c r="I9" s="29">
        <v>237.32132245000011</v>
      </c>
      <c r="J9" s="29">
        <v>87.667659430000029</v>
      </c>
      <c r="K9" s="30">
        <v>1.087244498436478</v>
      </c>
      <c r="L9" s="30">
        <v>0.45558647543585112</v>
      </c>
      <c r="M9" s="30">
        <v>0.73574052530012135</v>
      </c>
      <c r="N9" s="30">
        <v>0.25598494794599691</v>
      </c>
    </row>
    <row r="10" spans="1:14" x14ac:dyDescent="0.35">
      <c r="A10" s="5" t="s">
        <v>162</v>
      </c>
      <c r="B10" s="28" t="s">
        <v>105</v>
      </c>
      <c r="C10" s="29">
        <v>50.577634000000003</v>
      </c>
      <c r="D10" s="29">
        <v>51.422359999999998</v>
      </c>
      <c r="E10" s="29">
        <v>25.288817000000002</v>
      </c>
      <c r="F10" s="29">
        <v>25.711179999999999</v>
      </c>
      <c r="G10" s="29">
        <v>55.666555250000023</v>
      </c>
      <c r="H10" s="29">
        <v>25.70484085</v>
      </c>
      <c r="I10" s="29">
        <v>36.79775291</v>
      </c>
      <c r="J10" s="29">
        <v>15.053756979999999</v>
      </c>
      <c r="K10" s="30">
        <v>1.100616040086019</v>
      </c>
      <c r="L10" s="30">
        <v>0.49987672386098192</v>
      </c>
      <c r="M10" s="30">
        <v>0.7275499069410799</v>
      </c>
      <c r="N10" s="30">
        <v>0.29274729864595878</v>
      </c>
    </row>
    <row r="11" spans="1:14" x14ac:dyDescent="0.35">
      <c r="A11" s="5" t="s">
        <v>136</v>
      </c>
      <c r="B11" s="25" t="s">
        <v>104</v>
      </c>
      <c r="C11" s="26">
        <v>3337.540187999999</v>
      </c>
      <c r="D11" s="26">
        <v>0</v>
      </c>
      <c r="E11" s="26">
        <v>2330.662797</v>
      </c>
      <c r="F11" s="26">
        <v>0</v>
      </c>
      <c r="G11" s="26">
        <v>3972.32988944</v>
      </c>
      <c r="H11" s="26">
        <v>0</v>
      </c>
      <c r="I11" s="26">
        <v>2624.621367889999</v>
      </c>
      <c r="J11" s="26">
        <v>0</v>
      </c>
      <c r="K11" s="27">
        <v>1.190196871253375</v>
      </c>
      <c r="L11" s="27">
        <v>0</v>
      </c>
      <c r="M11" s="27">
        <v>0.78639393686605696</v>
      </c>
      <c r="N11" s="27">
        <v>0</v>
      </c>
    </row>
    <row r="12" spans="1:14" x14ac:dyDescent="0.35">
      <c r="A12" s="5" t="s">
        <v>162</v>
      </c>
      <c r="B12" s="28" t="s">
        <v>106</v>
      </c>
      <c r="C12" s="29">
        <v>251.03483800000001</v>
      </c>
      <c r="D12" s="29">
        <v>0</v>
      </c>
      <c r="E12" s="29">
        <v>114.18741900000001</v>
      </c>
      <c r="F12" s="29">
        <v>0</v>
      </c>
      <c r="G12" s="29">
        <v>288.55579714999988</v>
      </c>
      <c r="H12" s="29">
        <v>0</v>
      </c>
      <c r="I12" s="29">
        <v>198.37766316</v>
      </c>
      <c r="J12" s="29">
        <v>0</v>
      </c>
      <c r="K12" s="30">
        <v>1.1494651477417639</v>
      </c>
      <c r="L12" s="30">
        <v>0</v>
      </c>
      <c r="M12" s="30">
        <v>0.79023957288350544</v>
      </c>
      <c r="N12" s="30">
        <v>0</v>
      </c>
    </row>
    <row r="13" spans="1:14" x14ac:dyDescent="0.35">
      <c r="A13" s="5" t="s">
        <v>162</v>
      </c>
      <c r="B13" s="28" t="s">
        <v>108</v>
      </c>
      <c r="C13" s="29">
        <v>2987.73081</v>
      </c>
      <c r="D13" s="29">
        <v>0</v>
      </c>
      <c r="E13" s="29">
        <v>2167.0881079999999</v>
      </c>
      <c r="F13" s="29">
        <v>0</v>
      </c>
      <c r="G13" s="29">
        <v>3620.783575240001</v>
      </c>
      <c r="H13" s="29">
        <v>0</v>
      </c>
      <c r="I13" s="29">
        <v>2378.580539439999</v>
      </c>
      <c r="J13" s="29">
        <v>0</v>
      </c>
      <c r="K13" s="30">
        <v>1.211884137326281</v>
      </c>
      <c r="L13" s="30">
        <v>0</v>
      </c>
      <c r="M13" s="30">
        <v>0.79611607962766884</v>
      </c>
      <c r="N13" s="30">
        <v>0</v>
      </c>
    </row>
    <row r="14" spans="1:14" x14ac:dyDescent="0.35">
      <c r="A14" s="5" t="s">
        <v>162</v>
      </c>
      <c r="B14" s="28" t="s">
        <v>105</v>
      </c>
      <c r="C14" s="29">
        <v>98.774539999999988</v>
      </c>
      <c r="D14" s="29">
        <v>0</v>
      </c>
      <c r="E14" s="29">
        <v>49.387269999999987</v>
      </c>
      <c r="F14" s="29">
        <v>0</v>
      </c>
      <c r="G14" s="29">
        <v>62.990517050000001</v>
      </c>
      <c r="H14" s="29">
        <v>0</v>
      </c>
      <c r="I14" s="29">
        <v>47.663165289999988</v>
      </c>
      <c r="J14" s="29">
        <v>0</v>
      </c>
      <c r="K14" s="30">
        <v>0.63772017617090393</v>
      </c>
      <c r="L14" s="30">
        <v>0</v>
      </c>
      <c r="M14" s="30">
        <v>0.48254504946315108</v>
      </c>
      <c r="N14" s="30">
        <v>0</v>
      </c>
    </row>
    <row r="15" spans="1:14" x14ac:dyDescent="0.35">
      <c r="A15" s="5" t="s">
        <v>136</v>
      </c>
      <c r="B15" s="25" t="s">
        <v>103</v>
      </c>
      <c r="C15" s="26">
        <v>0</v>
      </c>
      <c r="D15" s="26">
        <v>1175.4395509999999</v>
      </c>
      <c r="E15" s="26">
        <v>0</v>
      </c>
      <c r="F15" s="26">
        <v>824.13830499999983</v>
      </c>
      <c r="G15" s="26">
        <v>0</v>
      </c>
      <c r="H15" s="26">
        <v>788.37181865000025</v>
      </c>
      <c r="I15" s="26">
        <v>0</v>
      </c>
      <c r="J15" s="26">
        <v>321.78395139999992</v>
      </c>
      <c r="K15" s="27">
        <v>0</v>
      </c>
      <c r="L15" s="27">
        <v>0.67070383838904912</v>
      </c>
      <c r="M15" s="27">
        <v>0</v>
      </c>
      <c r="N15" s="27">
        <v>0.2737562736648122</v>
      </c>
    </row>
    <row r="16" spans="1:14" x14ac:dyDescent="0.35">
      <c r="A16" s="5" t="s">
        <v>162</v>
      </c>
      <c r="B16" s="28" t="s">
        <v>106</v>
      </c>
      <c r="C16" s="29">
        <v>0</v>
      </c>
      <c r="D16" s="29">
        <v>76.166667999999987</v>
      </c>
      <c r="E16" s="29">
        <v>0</v>
      </c>
      <c r="F16" s="29">
        <v>45.7</v>
      </c>
      <c r="G16" s="29">
        <v>0</v>
      </c>
      <c r="H16" s="29">
        <v>47.227453159999989</v>
      </c>
      <c r="I16" s="29">
        <v>0</v>
      </c>
      <c r="J16" s="29">
        <v>21.302061250000001</v>
      </c>
      <c r="K16" s="30">
        <v>0</v>
      </c>
      <c r="L16" s="30">
        <v>0.62005407877367036</v>
      </c>
      <c r="M16" s="30">
        <v>0</v>
      </c>
      <c r="N16" s="30">
        <v>0.27967694805817173</v>
      </c>
    </row>
    <row r="17" spans="1:14" x14ac:dyDescent="0.35">
      <c r="A17" s="5" t="s">
        <v>162</v>
      </c>
      <c r="B17" s="28" t="s">
        <v>108</v>
      </c>
      <c r="C17" s="29">
        <v>0</v>
      </c>
      <c r="D17" s="29">
        <v>762.67288299999984</v>
      </c>
      <c r="E17" s="29">
        <v>0</v>
      </c>
      <c r="F17" s="29">
        <v>610.13830499999995</v>
      </c>
      <c r="G17" s="29">
        <v>0</v>
      </c>
      <c r="H17" s="29">
        <v>529.67377540000007</v>
      </c>
      <c r="I17" s="29">
        <v>0</v>
      </c>
      <c r="J17" s="29">
        <v>192.67088021999999</v>
      </c>
      <c r="K17" s="30">
        <v>0</v>
      </c>
      <c r="L17" s="30">
        <v>0.69449666719040837</v>
      </c>
      <c r="M17" s="30">
        <v>0</v>
      </c>
      <c r="N17" s="30">
        <v>0.25262584328699678</v>
      </c>
    </row>
    <row r="18" spans="1:14" x14ac:dyDescent="0.35">
      <c r="A18" s="5" t="s">
        <v>162</v>
      </c>
      <c r="B18" s="28" t="s">
        <v>105</v>
      </c>
      <c r="C18" s="29">
        <v>0</v>
      </c>
      <c r="D18" s="29">
        <v>336.6</v>
      </c>
      <c r="E18" s="29">
        <v>0</v>
      </c>
      <c r="F18" s="29">
        <v>168.3</v>
      </c>
      <c r="G18" s="29">
        <v>0</v>
      </c>
      <c r="H18" s="29">
        <v>211.47059009000009</v>
      </c>
      <c r="I18" s="29">
        <v>0</v>
      </c>
      <c r="J18" s="29">
        <v>107.81100993</v>
      </c>
      <c r="K18" s="30">
        <v>0</v>
      </c>
      <c r="L18" s="30">
        <v>0.628254872519311</v>
      </c>
      <c r="M18" s="30">
        <v>0</v>
      </c>
      <c r="N18" s="30">
        <v>0.32029414714795001</v>
      </c>
    </row>
    <row r="19" spans="1:14" x14ac:dyDescent="0.35">
      <c r="A19" s="5" t="s">
        <v>136</v>
      </c>
      <c r="B19" s="25" t="s">
        <v>102</v>
      </c>
      <c r="C19" s="26">
        <v>1564.430014</v>
      </c>
      <c r="D19" s="26">
        <v>0</v>
      </c>
      <c r="E19" s="26">
        <v>1173.3225110000001</v>
      </c>
      <c r="F19" s="26">
        <v>0</v>
      </c>
      <c r="G19" s="26">
        <v>1488.6672230500001</v>
      </c>
      <c r="H19" s="26">
        <v>0</v>
      </c>
      <c r="I19" s="26">
        <v>889.41776703999983</v>
      </c>
      <c r="J19" s="26">
        <v>0</v>
      </c>
      <c r="K19" s="27">
        <v>0.95157163294490454</v>
      </c>
      <c r="L19" s="27">
        <v>0</v>
      </c>
      <c r="M19" s="27">
        <v>0.56852512357897</v>
      </c>
      <c r="N19" s="27">
        <v>0</v>
      </c>
    </row>
    <row r="20" spans="1:14" x14ac:dyDescent="0.35">
      <c r="A20" s="5" t="s">
        <v>162</v>
      </c>
      <c r="B20" s="28" t="s">
        <v>108</v>
      </c>
      <c r="C20" s="29">
        <v>1564.430014</v>
      </c>
      <c r="D20" s="29">
        <v>0</v>
      </c>
      <c r="E20" s="29">
        <v>1173.3225110000001</v>
      </c>
      <c r="F20" s="29">
        <v>0</v>
      </c>
      <c r="G20" s="29">
        <v>1488.6672230500001</v>
      </c>
      <c r="H20" s="29">
        <v>0</v>
      </c>
      <c r="I20" s="29">
        <v>889.41776703999983</v>
      </c>
      <c r="J20" s="29">
        <v>0</v>
      </c>
      <c r="K20" s="30">
        <v>0.95157163294490454</v>
      </c>
      <c r="L20" s="30">
        <v>0</v>
      </c>
      <c r="M20" s="30">
        <v>0.56852512357897</v>
      </c>
      <c r="N20" s="30">
        <v>0</v>
      </c>
    </row>
    <row r="21" spans="1:14" x14ac:dyDescent="0.35">
      <c r="A21" s="5" t="s">
        <v>136</v>
      </c>
      <c r="B21" s="25" t="s">
        <v>101</v>
      </c>
      <c r="C21" s="26">
        <v>322.5</v>
      </c>
      <c r="D21" s="26">
        <v>0</v>
      </c>
      <c r="E21" s="26">
        <v>320</v>
      </c>
      <c r="F21" s="26">
        <v>0</v>
      </c>
      <c r="G21" s="26">
        <v>322.5</v>
      </c>
      <c r="H21" s="26">
        <v>0</v>
      </c>
      <c r="I21" s="26">
        <v>204.62980773999999</v>
      </c>
      <c r="J21" s="26">
        <v>0</v>
      </c>
      <c r="K21" s="27">
        <v>1</v>
      </c>
      <c r="L21" s="27">
        <v>0</v>
      </c>
      <c r="M21" s="27">
        <v>0.63451103175193801</v>
      </c>
      <c r="N21" s="27">
        <v>0</v>
      </c>
    </row>
    <row r="22" spans="1:14" x14ac:dyDescent="0.35">
      <c r="A22" s="5" t="s">
        <v>162</v>
      </c>
      <c r="B22" s="28" t="s">
        <v>106</v>
      </c>
      <c r="C22" s="29">
        <v>27.66</v>
      </c>
      <c r="D22" s="29">
        <v>0</v>
      </c>
      <c r="E22" s="29">
        <v>25.16</v>
      </c>
      <c r="F22" s="29">
        <v>0</v>
      </c>
      <c r="G22" s="29">
        <v>27.66</v>
      </c>
      <c r="H22" s="29">
        <v>0</v>
      </c>
      <c r="I22" s="29">
        <v>15.519370199999999</v>
      </c>
      <c r="J22" s="29">
        <v>0</v>
      </c>
      <c r="K22" s="30">
        <v>1</v>
      </c>
      <c r="L22" s="30">
        <v>0</v>
      </c>
      <c r="M22" s="30">
        <v>0.56107629067245113</v>
      </c>
      <c r="N22" s="30">
        <v>0</v>
      </c>
    </row>
    <row r="23" spans="1:14" x14ac:dyDescent="0.35">
      <c r="A23" s="5" t="s">
        <v>162</v>
      </c>
      <c r="B23" s="28" t="s">
        <v>108</v>
      </c>
      <c r="C23" s="29">
        <v>294.83999999999997</v>
      </c>
      <c r="D23" s="29">
        <v>0</v>
      </c>
      <c r="E23" s="29">
        <v>294.83999999999997</v>
      </c>
      <c r="F23" s="29">
        <v>0</v>
      </c>
      <c r="G23" s="29">
        <v>294.83999999999997</v>
      </c>
      <c r="H23" s="29">
        <v>0</v>
      </c>
      <c r="I23" s="29">
        <v>189.11043753999999</v>
      </c>
      <c r="J23" s="29">
        <v>0</v>
      </c>
      <c r="K23" s="30">
        <v>1</v>
      </c>
      <c r="L23" s="30">
        <v>0</v>
      </c>
      <c r="M23" s="30">
        <v>0.64140020872337566</v>
      </c>
      <c r="N23" s="30">
        <v>0</v>
      </c>
    </row>
    <row r="24" spans="1:14" x14ac:dyDescent="0.35">
      <c r="A24" s="5" t="s">
        <v>136</v>
      </c>
      <c r="B24" s="25" t="s">
        <v>100</v>
      </c>
      <c r="C24" s="26">
        <v>353.89208300000001</v>
      </c>
      <c r="D24" s="26">
        <v>338.94844699999999</v>
      </c>
      <c r="E24" s="26">
        <v>258.97633200000001</v>
      </c>
      <c r="F24" s="26">
        <v>211.33633499999999</v>
      </c>
      <c r="G24" s="26">
        <v>197.59400088999999</v>
      </c>
      <c r="H24" s="26">
        <v>198.79943169000001</v>
      </c>
      <c r="I24" s="26">
        <v>129.82347859999999</v>
      </c>
      <c r="J24" s="26">
        <v>169.61923293999999</v>
      </c>
      <c r="K24" s="27">
        <v>0.55834535549640996</v>
      </c>
      <c r="L24" s="27">
        <v>0.58651819605475275</v>
      </c>
      <c r="M24" s="27">
        <v>0.36684482314344391</v>
      </c>
      <c r="N24" s="27">
        <v>0.50042782152059828</v>
      </c>
    </row>
    <row r="25" spans="1:14" x14ac:dyDescent="0.35">
      <c r="A25" s="5" t="s">
        <v>162</v>
      </c>
      <c r="B25" s="28" t="s">
        <v>106</v>
      </c>
      <c r="C25" s="29">
        <v>15.98128</v>
      </c>
      <c r="D25" s="29">
        <v>15</v>
      </c>
      <c r="E25" s="29">
        <v>7.9906399999999991</v>
      </c>
      <c r="F25" s="29">
        <v>7.5</v>
      </c>
      <c r="G25" s="29">
        <v>1.03362687</v>
      </c>
      <c r="H25" s="29">
        <v>8.7584</v>
      </c>
      <c r="I25" s="29">
        <v>0.18921853</v>
      </c>
      <c r="J25" s="29">
        <v>8.2144000699999982</v>
      </c>
      <c r="K25" s="30">
        <v>6.4677351876695738E-2</v>
      </c>
      <c r="L25" s="30">
        <v>0.58389333333333338</v>
      </c>
      <c r="M25" s="30">
        <v>1.184001093779722E-2</v>
      </c>
      <c r="N25" s="30">
        <v>0.5476266713333332</v>
      </c>
    </row>
    <row r="26" spans="1:14" x14ac:dyDescent="0.35">
      <c r="A26" s="5" t="s">
        <v>162</v>
      </c>
      <c r="B26" s="28" t="s">
        <v>108</v>
      </c>
      <c r="C26" s="29">
        <v>328.12116300000002</v>
      </c>
      <c r="D26" s="29">
        <v>167.44844699999999</v>
      </c>
      <c r="E26" s="29">
        <v>246.09087199999999</v>
      </c>
      <c r="F26" s="29">
        <v>125.58633500000001</v>
      </c>
      <c r="G26" s="29">
        <v>196.46374842</v>
      </c>
      <c r="H26" s="29">
        <v>98.464231689999991</v>
      </c>
      <c r="I26" s="29">
        <v>129.55595439000001</v>
      </c>
      <c r="J26" s="29">
        <v>75.516032909999979</v>
      </c>
      <c r="K26" s="30">
        <v>0.59875366350569714</v>
      </c>
      <c r="L26" s="30">
        <v>0.5880271418103985</v>
      </c>
      <c r="M26" s="30">
        <v>0.3948418114987603</v>
      </c>
      <c r="N26" s="30">
        <v>0.4509807899860665</v>
      </c>
    </row>
    <row r="27" spans="1:14" x14ac:dyDescent="0.35">
      <c r="A27" s="5" t="s">
        <v>162</v>
      </c>
      <c r="B27" s="28" t="s">
        <v>105</v>
      </c>
      <c r="C27" s="29">
        <v>9.7896400000000003</v>
      </c>
      <c r="D27" s="29">
        <v>156.5</v>
      </c>
      <c r="E27" s="29">
        <v>4.8948200000000002</v>
      </c>
      <c r="F27" s="29">
        <v>78.25</v>
      </c>
      <c r="G27" s="29">
        <v>9.6625600000000006E-2</v>
      </c>
      <c r="H27" s="29">
        <v>91.576799999999992</v>
      </c>
      <c r="I27" s="29">
        <v>7.8305679999999975E-2</v>
      </c>
      <c r="J27" s="29">
        <v>85.88879996</v>
      </c>
      <c r="K27" s="30">
        <v>9.8701893021602427E-3</v>
      </c>
      <c r="L27" s="30">
        <v>0.58515527156549518</v>
      </c>
      <c r="M27" s="30">
        <v>7.9988314177027939E-3</v>
      </c>
      <c r="N27" s="30">
        <v>0.54881022338658147</v>
      </c>
    </row>
    <row r="28" spans="1:14" x14ac:dyDescent="0.35">
      <c r="A28" s="5" t="s">
        <v>136</v>
      </c>
      <c r="B28" s="25" t="s">
        <v>99</v>
      </c>
      <c r="C28" s="26">
        <v>634.53409399999987</v>
      </c>
      <c r="D28" s="26">
        <v>239.42724100000001</v>
      </c>
      <c r="E28" s="26">
        <v>433.46991399999979</v>
      </c>
      <c r="F28" s="26">
        <v>165.890086</v>
      </c>
      <c r="G28" s="26">
        <v>406.27070244999999</v>
      </c>
      <c r="H28" s="26">
        <v>149.80908421999999</v>
      </c>
      <c r="I28" s="26">
        <v>300.33322377000002</v>
      </c>
      <c r="J28" s="26">
        <v>101.62957968000001</v>
      </c>
      <c r="K28" s="27">
        <v>0.64026615164038791</v>
      </c>
      <c r="L28" s="27">
        <v>0.62569774263906752</v>
      </c>
      <c r="M28" s="27">
        <v>0.47331298130372818</v>
      </c>
      <c r="N28" s="27">
        <v>0.42446957687659292</v>
      </c>
    </row>
    <row r="29" spans="1:14" x14ac:dyDescent="0.35">
      <c r="A29" s="5" t="s">
        <v>162</v>
      </c>
      <c r="B29" s="28" t="s">
        <v>106</v>
      </c>
      <c r="C29" s="29">
        <v>33.488446000000003</v>
      </c>
      <c r="D29" s="29">
        <v>8.8715519999999994</v>
      </c>
      <c r="E29" s="29">
        <v>16.744223000000002</v>
      </c>
      <c r="F29" s="29">
        <v>4.4357759999999997</v>
      </c>
      <c r="G29" s="29">
        <v>19.104161820000002</v>
      </c>
      <c r="H29" s="29">
        <v>4.8307915899999996</v>
      </c>
      <c r="I29" s="29">
        <v>15.201304309999999</v>
      </c>
      <c r="J29" s="29">
        <v>4.1763764999999999</v>
      </c>
      <c r="K29" s="30">
        <v>0.57047023979554012</v>
      </c>
      <c r="L29" s="30">
        <v>0.54452609757571169</v>
      </c>
      <c r="M29" s="30">
        <v>0.45392683524341493</v>
      </c>
      <c r="N29" s="30">
        <v>0.47076052758299791</v>
      </c>
    </row>
    <row r="30" spans="1:14" x14ac:dyDescent="0.35">
      <c r="A30" s="5" t="s">
        <v>162</v>
      </c>
      <c r="B30" s="28" t="s">
        <v>108</v>
      </c>
      <c r="C30" s="29">
        <v>391.11978199999999</v>
      </c>
      <c r="D30" s="29">
        <v>153.92155299999999</v>
      </c>
      <c r="E30" s="29">
        <v>311.76275800000002</v>
      </c>
      <c r="F30" s="29">
        <v>123.137242</v>
      </c>
      <c r="G30" s="29">
        <v>238.42720967</v>
      </c>
      <c r="H30" s="29">
        <v>90.387311920000002</v>
      </c>
      <c r="I30" s="29">
        <v>178.40229801000001</v>
      </c>
      <c r="J30" s="29">
        <v>59.414136840000012</v>
      </c>
      <c r="K30" s="30">
        <v>0.60960150992822981</v>
      </c>
      <c r="L30" s="30">
        <v>0.58722972941937512</v>
      </c>
      <c r="M30" s="30">
        <v>0.456132126832695</v>
      </c>
      <c r="N30" s="30">
        <v>0.38600271165403338</v>
      </c>
    </row>
    <row r="31" spans="1:14" x14ac:dyDescent="0.35">
      <c r="A31" s="5" t="s">
        <v>162</v>
      </c>
      <c r="B31" s="28" t="s">
        <v>105</v>
      </c>
      <c r="C31" s="29">
        <v>209.92586600000001</v>
      </c>
      <c r="D31" s="29">
        <v>76.634135999999998</v>
      </c>
      <c r="E31" s="29">
        <v>104.96293300000001</v>
      </c>
      <c r="F31" s="29">
        <v>38.317067999999999</v>
      </c>
      <c r="G31" s="29">
        <v>148.73933095999999</v>
      </c>
      <c r="H31" s="29">
        <v>54.590980709999997</v>
      </c>
      <c r="I31" s="29">
        <v>106.72962145</v>
      </c>
      <c r="J31" s="29">
        <v>38.039066340000012</v>
      </c>
      <c r="K31" s="30">
        <v>0.70853265390364062</v>
      </c>
      <c r="L31" s="30">
        <v>0.71235853314768238</v>
      </c>
      <c r="M31" s="30">
        <v>0.50841577307105168</v>
      </c>
      <c r="N31" s="30">
        <v>0.4963723521329973</v>
      </c>
    </row>
    <row r="32" spans="1:14" x14ac:dyDescent="0.35">
      <c r="A32" s="5" t="s">
        <v>136</v>
      </c>
      <c r="B32" s="25" t="s">
        <v>98</v>
      </c>
      <c r="C32" s="26">
        <v>872.39313900000002</v>
      </c>
      <c r="D32" s="26">
        <v>317.29436299999998</v>
      </c>
      <c r="E32" s="26">
        <v>679.19106399999987</v>
      </c>
      <c r="F32" s="26">
        <v>247.05893599999999</v>
      </c>
      <c r="G32" s="26">
        <v>980.66632130000016</v>
      </c>
      <c r="H32" s="26">
        <v>309.07423843000112</v>
      </c>
      <c r="I32" s="26">
        <v>373.78715124000001</v>
      </c>
      <c r="J32" s="26">
        <v>152.2023008500004</v>
      </c>
      <c r="K32" s="27">
        <v>1.1241105385401251</v>
      </c>
      <c r="L32" s="27">
        <v>0.97409306458432465</v>
      </c>
      <c r="M32" s="27">
        <v>0.4284618190240031</v>
      </c>
      <c r="N32" s="27">
        <v>0.47968800772549608</v>
      </c>
    </row>
    <row r="33" spans="1:14" x14ac:dyDescent="0.35">
      <c r="A33" s="5" t="s">
        <v>162</v>
      </c>
      <c r="B33" s="28" t="s">
        <v>106</v>
      </c>
      <c r="C33" s="29">
        <v>93.617231999999987</v>
      </c>
      <c r="D33" s="29">
        <v>33.882769000000003</v>
      </c>
      <c r="E33" s="29">
        <v>56.170338999999998</v>
      </c>
      <c r="F33" s="29">
        <v>20.329661000000002</v>
      </c>
      <c r="G33" s="29">
        <v>98.938276999999999</v>
      </c>
      <c r="H33" s="29">
        <v>50.937680910000047</v>
      </c>
      <c r="I33" s="29">
        <v>35.996439870000003</v>
      </c>
      <c r="J33" s="29">
        <v>27.962975449999998</v>
      </c>
      <c r="K33" s="30">
        <v>1.0568383072894101</v>
      </c>
      <c r="L33" s="30">
        <v>1.5033505942209171</v>
      </c>
      <c r="M33" s="30">
        <v>0.38450656039477871</v>
      </c>
      <c r="N33" s="30">
        <v>0.82528601632292808</v>
      </c>
    </row>
    <row r="34" spans="1:14" x14ac:dyDescent="0.35">
      <c r="A34" s="5" t="s">
        <v>162</v>
      </c>
      <c r="B34" s="28" t="s">
        <v>108</v>
      </c>
      <c r="C34" s="29">
        <v>778.77590699999996</v>
      </c>
      <c r="D34" s="29">
        <v>283.41159399999998</v>
      </c>
      <c r="E34" s="29">
        <v>623.02072499999997</v>
      </c>
      <c r="F34" s="29">
        <v>226.729275</v>
      </c>
      <c r="G34" s="29">
        <v>881.72804430000031</v>
      </c>
      <c r="H34" s="29">
        <v>258.13655752000108</v>
      </c>
      <c r="I34" s="29">
        <v>337.79071136999988</v>
      </c>
      <c r="J34" s="29">
        <v>124.2393254000004</v>
      </c>
      <c r="K34" s="30">
        <v>1.1321973835793051</v>
      </c>
      <c r="L34" s="30">
        <v>0.91081862204974262</v>
      </c>
      <c r="M34" s="30">
        <v>0.43374571341226659</v>
      </c>
      <c r="N34" s="30">
        <v>0.43837065254288921</v>
      </c>
    </row>
    <row r="35" spans="1:14" x14ac:dyDescent="0.35">
      <c r="A35" s="5" t="s">
        <v>136</v>
      </c>
      <c r="B35" s="25" t="s">
        <v>97</v>
      </c>
      <c r="C35" s="26">
        <v>962.33030900000006</v>
      </c>
      <c r="D35" s="26">
        <v>1770.20544</v>
      </c>
      <c r="E35" s="26">
        <v>509.46060599999998</v>
      </c>
      <c r="F35" s="26">
        <v>1008.178747</v>
      </c>
      <c r="G35" s="26">
        <v>776.41225592999876</v>
      </c>
      <c r="H35" s="26">
        <v>1888.3924901000059</v>
      </c>
      <c r="I35" s="26">
        <v>597.02742693000084</v>
      </c>
      <c r="J35" s="26">
        <v>903.95639534000088</v>
      </c>
      <c r="K35" s="27">
        <v>0.80680432557175019</v>
      </c>
      <c r="L35" s="27">
        <v>1.0667645954697811</v>
      </c>
      <c r="M35" s="27">
        <v>0.62039761332093823</v>
      </c>
      <c r="N35" s="27">
        <v>0.51065055779062618</v>
      </c>
    </row>
    <row r="36" spans="1:14" x14ac:dyDescent="0.35">
      <c r="A36" s="5" t="s">
        <v>162</v>
      </c>
      <c r="B36" s="28" t="s">
        <v>106</v>
      </c>
      <c r="C36" s="29">
        <v>63.56888</v>
      </c>
      <c r="D36" s="29">
        <v>111.11913</v>
      </c>
      <c r="E36" s="29">
        <v>31.78444</v>
      </c>
      <c r="F36" s="29">
        <v>65.115560000000002</v>
      </c>
      <c r="G36" s="29">
        <v>49.558489739999978</v>
      </c>
      <c r="H36" s="29">
        <v>91.709363499999995</v>
      </c>
      <c r="I36" s="29">
        <v>40.290344810000043</v>
      </c>
      <c r="J36" s="29">
        <v>33.416055509999993</v>
      </c>
      <c r="K36" s="30">
        <v>0.77960300291589202</v>
      </c>
      <c r="L36" s="30">
        <v>0.82532470781583689</v>
      </c>
      <c r="M36" s="30">
        <v>0.63380611409230481</v>
      </c>
      <c r="N36" s="30">
        <v>0.30072279642578192</v>
      </c>
    </row>
    <row r="37" spans="1:14" x14ac:dyDescent="0.35">
      <c r="A37" s="5" t="s">
        <v>162</v>
      </c>
      <c r="B37" s="28" t="s">
        <v>108</v>
      </c>
      <c r="C37" s="29">
        <v>471.90902699999998</v>
      </c>
      <c r="D37" s="29">
        <v>1146.751006</v>
      </c>
      <c r="E37" s="29">
        <v>264.24996499999997</v>
      </c>
      <c r="F37" s="29">
        <v>686.89553499999988</v>
      </c>
      <c r="G37" s="29">
        <v>322.27668753999882</v>
      </c>
      <c r="H37" s="29">
        <v>1222.5347503600069</v>
      </c>
      <c r="I37" s="29">
        <v>220.31686899999971</v>
      </c>
      <c r="J37" s="29">
        <v>581.06093313000065</v>
      </c>
      <c r="K37" s="30">
        <v>0.68292121807620931</v>
      </c>
      <c r="L37" s="30">
        <v>1.066085614020388</v>
      </c>
      <c r="M37" s="30">
        <v>0.46686301044205231</v>
      </c>
      <c r="N37" s="30">
        <v>0.50670191705940448</v>
      </c>
    </row>
    <row r="38" spans="1:14" x14ac:dyDescent="0.35">
      <c r="A38" s="5" t="s">
        <v>162</v>
      </c>
      <c r="B38" s="28" t="s">
        <v>105</v>
      </c>
      <c r="C38" s="29">
        <v>426.85240199999998</v>
      </c>
      <c r="D38" s="29">
        <v>512.33530399999995</v>
      </c>
      <c r="E38" s="29">
        <v>213.42620099999999</v>
      </c>
      <c r="F38" s="29">
        <v>256.16765199999998</v>
      </c>
      <c r="G38" s="29">
        <v>404.57707865000009</v>
      </c>
      <c r="H38" s="29">
        <v>574.14837623999824</v>
      </c>
      <c r="I38" s="29">
        <v>336.42021312000111</v>
      </c>
      <c r="J38" s="29">
        <v>289.47940670000008</v>
      </c>
      <c r="K38" s="30">
        <v>0.94781492795722877</v>
      </c>
      <c r="L38" s="30">
        <v>1.120649644397721</v>
      </c>
      <c r="M38" s="30">
        <v>0.78814178283574732</v>
      </c>
      <c r="N38" s="30">
        <v>0.56501944027655793</v>
      </c>
    </row>
    <row r="39" spans="1:14" x14ac:dyDescent="0.35">
      <c r="A39" s="5" t="s">
        <v>136</v>
      </c>
      <c r="B39" s="25" t="s">
        <v>96</v>
      </c>
      <c r="C39" s="26">
        <v>0</v>
      </c>
      <c r="D39" s="26">
        <v>1806.0871629999999</v>
      </c>
      <c r="E39" s="26">
        <v>0</v>
      </c>
      <c r="F39" s="26">
        <v>1154.712442</v>
      </c>
      <c r="G39" s="26">
        <v>0</v>
      </c>
      <c r="H39" s="26">
        <v>1576.1976265200001</v>
      </c>
      <c r="I39" s="26">
        <v>0</v>
      </c>
      <c r="J39" s="26">
        <v>857.27049648000013</v>
      </c>
      <c r="K39" s="27">
        <v>0</v>
      </c>
      <c r="L39" s="27">
        <v>0.87271404105539307</v>
      </c>
      <c r="M39" s="27">
        <v>0</v>
      </c>
      <c r="N39" s="27">
        <v>0.47465621485068948</v>
      </c>
    </row>
    <row r="40" spans="1:14" x14ac:dyDescent="0.35">
      <c r="A40" s="5" t="s">
        <v>162</v>
      </c>
      <c r="B40" s="28" t="s">
        <v>106</v>
      </c>
      <c r="C40" s="29">
        <v>0</v>
      </c>
      <c r="D40" s="29">
        <v>53.876209000000003</v>
      </c>
      <c r="E40" s="29">
        <v>0</v>
      </c>
      <c r="F40" s="29">
        <v>32.325724000000001</v>
      </c>
      <c r="G40" s="29">
        <v>0</v>
      </c>
      <c r="H40" s="29">
        <v>50.432096599999987</v>
      </c>
      <c r="I40" s="29">
        <v>0</v>
      </c>
      <c r="J40" s="29">
        <v>34.261739489999997</v>
      </c>
      <c r="K40" s="30">
        <v>0</v>
      </c>
      <c r="L40" s="30">
        <v>0.93607359419071223</v>
      </c>
      <c r="M40" s="30">
        <v>0</v>
      </c>
      <c r="N40" s="30">
        <v>0.6359344899341377</v>
      </c>
    </row>
    <row r="41" spans="1:14" x14ac:dyDescent="0.35">
      <c r="A41" s="5" t="s">
        <v>162</v>
      </c>
      <c r="B41" s="28" t="s">
        <v>108</v>
      </c>
      <c r="C41" s="29">
        <v>0</v>
      </c>
      <c r="D41" s="29">
        <v>1641.8749419999999</v>
      </c>
      <c r="E41" s="29">
        <v>0</v>
      </c>
      <c r="F41" s="29">
        <v>1067.2187120000001</v>
      </c>
      <c r="G41" s="29">
        <v>0</v>
      </c>
      <c r="H41" s="29">
        <v>1440.04109698</v>
      </c>
      <c r="I41" s="29">
        <v>0</v>
      </c>
      <c r="J41" s="29">
        <v>787.56348445000003</v>
      </c>
      <c r="K41" s="30">
        <v>0</v>
      </c>
      <c r="L41" s="30">
        <v>0.8770711216445376</v>
      </c>
      <c r="M41" s="30">
        <v>0</v>
      </c>
      <c r="N41" s="30">
        <v>0.47967324691042162</v>
      </c>
    </row>
    <row r="42" spans="1:14" x14ac:dyDescent="0.35">
      <c r="A42" s="5" t="s">
        <v>162</v>
      </c>
      <c r="B42" s="28" t="s">
        <v>105</v>
      </c>
      <c r="C42" s="29">
        <v>0</v>
      </c>
      <c r="D42" s="29">
        <v>110.336012</v>
      </c>
      <c r="E42" s="29">
        <v>0</v>
      </c>
      <c r="F42" s="29">
        <v>55.168005999999991</v>
      </c>
      <c r="G42" s="29">
        <v>0</v>
      </c>
      <c r="H42" s="29">
        <v>85.72443294</v>
      </c>
      <c r="I42" s="29">
        <v>0</v>
      </c>
      <c r="J42" s="29">
        <v>35.445272539999998</v>
      </c>
      <c r="K42" s="30">
        <v>0</v>
      </c>
      <c r="L42" s="30">
        <v>0.77693974420608947</v>
      </c>
      <c r="M42" s="30">
        <v>0</v>
      </c>
      <c r="N42" s="30">
        <v>0.32124844733376812</v>
      </c>
    </row>
    <row r="43" spans="1:14" x14ac:dyDescent="0.35">
      <c r="A43" s="5" t="s">
        <v>136</v>
      </c>
      <c r="B43" s="25" t="s">
        <v>95</v>
      </c>
      <c r="C43" s="26">
        <v>0</v>
      </c>
      <c r="D43" s="26">
        <v>2829.877841</v>
      </c>
      <c r="E43" s="26">
        <v>0</v>
      </c>
      <c r="F43" s="26">
        <v>2181.6907510000001</v>
      </c>
      <c r="G43" s="26">
        <v>0</v>
      </c>
      <c r="H43" s="26">
        <v>1604.8971765594899</v>
      </c>
      <c r="I43" s="26">
        <v>0</v>
      </c>
      <c r="J43" s="26">
        <v>1411.4968023499409</v>
      </c>
      <c r="K43" s="27">
        <v>0</v>
      </c>
      <c r="L43" s="27">
        <v>0.56712595621879014</v>
      </c>
      <c r="M43" s="27">
        <v>0</v>
      </c>
      <c r="N43" s="27">
        <v>0.49878365132932978</v>
      </c>
    </row>
    <row r="44" spans="1:14" x14ac:dyDescent="0.35">
      <c r="A44" s="5" t="s">
        <v>135</v>
      </c>
      <c r="B44" s="39" t="s">
        <v>106</v>
      </c>
      <c r="C44" s="29">
        <v>0</v>
      </c>
      <c r="D44" s="29">
        <v>137.407489</v>
      </c>
      <c r="E44" s="29">
        <v>0</v>
      </c>
      <c r="F44" s="29">
        <v>87.876799000000005</v>
      </c>
      <c r="G44" s="29">
        <v>0</v>
      </c>
      <c r="H44" s="29">
        <v>66.365101560000127</v>
      </c>
      <c r="I44" s="29">
        <v>0</v>
      </c>
      <c r="J44" s="29">
        <v>53.599193590000461</v>
      </c>
      <c r="K44" s="30">
        <f>IFERROR(G44/C44,0)</f>
        <v>0</v>
      </c>
      <c r="L44" s="30">
        <f>IFERROR(H44/D44,0)</f>
        <v>0.48298023668855583</v>
      </c>
      <c r="M44" s="30">
        <f>IFERROR(I44/C44,0)</f>
        <v>0</v>
      </c>
      <c r="N44" s="30">
        <f>IFERROR(J44/D44,0)</f>
        <v>0.39007476215507048</v>
      </c>
    </row>
    <row r="45" spans="1:14" x14ac:dyDescent="0.35">
      <c r="A45" s="5" t="s">
        <v>162</v>
      </c>
      <c r="B45" s="39" t="s">
        <v>108</v>
      </c>
      <c r="C45" s="29">
        <v>0</v>
      </c>
      <c r="D45" s="29">
        <v>1027.044089</v>
      </c>
      <c r="E45" s="29">
        <v>0</v>
      </c>
      <c r="F45" s="29">
        <v>674.50040899999999</v>
      </c>
      <c r="G45" s="29">
        <v>0</v>
      </c>
      <c r="H45" s="29">
        <v>362.42902307999788</v>
      </c>
      <c r="I45" s="29">
        <v>0</v>
      </c>
      <c r="J45" s="29">
        <v>335.12562001999908</v>
      </c>
      <c r="K45" s="30">
        <f t="shared" ref="K45:L52" si="0">IFERROR(G45/C45,0)</f>
        <v>0</v>
      </c>
      <c r="L45" s="30">
        <f t="shared" si="0"/>
        <v>0.35288555473103733</v>
      </c>
      <c r="M45" s="30">
        <f t="shared" ref="M45:N52" si="1">IFERROR(I45/C45,0)</f>
        <v>0</v>
      </c>
      <c r="N45" s="30">
        <f t="shared" si="1"/>
        <v>0.32630110392466227</v>
      </c>
    </row>
    <row r="46" spans="1:14" x14ac:dyDescent="0.35">
      <c r="A46" s="5" t="s">
        <v>161</v>
      </c>
      <c r="B46" s="39" t="s">
        <v>105</v>
      </c>
      <c r="C46" s="29">
        <v>0</v>
      </c>
      <c r="D46" s="29">
        <v>725.32376699999998</v>
      </c>
      <c r="E46" s="29">
        <v>0</v>
      </c>
      <c r="F46" s="29">
        <v>479.21104700000001</v>
      </c>
      <c r="G46" s="29">
        <v>0</v>
      </c>
      <c r="H46" s="29">
        <v>519.91855342000952</v>
      </c>
      <c r="I46" s="29">
        <v>0</v>
      </c>
      <c r="J46" s="29">
        <v>454.31520999000628</v>
      </c>
      <c r="K46" s="30">
        <f t="shared" si="0"/>
        <v>0</v>
      </c>
      <c r="L46" s="30">
        <f t="shared" si="0"/>
        <v>0.71680893012845326</v>
      </c>
      <c r="M46" s="30">
        <f t="shared" si="1"/>
        <v>0</v>
      </c>
      <c r="N46" s="30">
        <f t="shared" si="1"/>
        <v>0.62636195125535754</v>
      </c>
    </row>
    <row r="47" spans="1:14" x14ac:dyDescent="0.35">
      <c r="A47" s="5" t="s">
        <v>135</v>
      </c>
      <c r="B47" s="28" t="s">
        <v>94</v>
      </c>
      <c r="C47" s="29">
        <v>0</v>
      </c>
      <c r="D47" s="29">
        <v>940.10249599999997</v>
      </c>
      <c r="E47" s="29">
        <v>0</v>
      </c>
      <c r="F47" s="29">
        <v>940.10249599999997</v>
      </c>
      <c r="G47" s="29">
        <v>0</v>
      </c>
      <c r="H47" s="29">
        <v>656.18449849998967</v>
      </c>
      <c r="I47" s="29">
        <v>0</v>
      </c>
      <c r="J47" s="29">
        <v>568.45677874999478</v>
      </c>
      <c r="K47" s="30">
        <f t="shared" si="0"/>
        <v>0</v>
      </c>
      <c r="L47" s="30">
        <f t="shared" si="0"/>
        <v>0.6979925075105744</v>
      </c>
      <c r="M47" s="30">
        <f t="shared" si="1"/>
        <v>0</v>
      </c>
      <c r="N47" s="30">
        <f t="shared" si="1"/>
        <v>0.60467532122156475</v>
      </c>
    </row>
    <row r="48" spans="1:14" x14ac:dyDescent="0.35">
      <c r="A48" s="5" t="s">
        <v>135</v>
      </c>
      <c r="B48" s="8" t="s">
        <v>93</v>
      </c>
      <c r="C48" s="9">
        <f>SUM(C49:C52)</f>
        <v>8930.658582</v>
      </c>
      <c r="D48" s="9">
        <f t="shared" ref="D48:J48" si="2">SUM(D49:D52)</f>
        <v>8890.7637209999994</v>
      </c>
      <c r="E48" s="9">
        <f t="shared" si="2"/>
        <v>6368.0009449999998</v>
      </c>
      <c r="F48" s="9">
        <f t="shared" si="2"/>
        <v>6101.9548969999996</v>
      </c>
      <c r="G48" s="9">
        <f t="shared" si="2"/>
        <v>8835.863525140001</v>
      </c>
      <c r="H48" s="9">
        <f t="shared" si="2"/>
        <v>6707.227062390004</v>
      </c>
      <c r="I48" s="9">
        <f t="shared" si="2"/>
        <v>5593.8424503799997</v>
      </c>
      <c r="J48" s="9">
        <f t="shared" si="2"/>
        <v>4026.3328895500017</v>
      </c>
      <c r="K48" s="11">
        <f t="shared" si="0"/>
        <v>0.98938543490498432</v>
      </c>
      <c r="L48" s="11">
        <f t="shared" si="0"/>
        <v>0.7544039266893936</v>
      </c>
      <c r="M48" s="11">
        <f t="shared" si="1"/>
        <v>0.62636393486753039</v>
      </c>
      <c r="N48" s="11">
        <f t="shared" si="1"/>
        <v>0.45286693200942868</v>
      </c>
    </row>
    <row r="49" spans="2:14" x14ac:dyDescent="0.35">
      <c r="B49" s="31" t="s">
        <v>92</v>
      </c>
      <c r="C49" s="23">
        <f t="shared" ref="C49:J49" si="3">C44+C40+C36+C33+C29+C25+C22+C16+C12+C8</f>
        <v>504.317296</v>
      </c>
      <c r="D49" s="23">
        <f t="shared" si="3"/>
        <v>455.91320099999996</v>
      </c>
      <c r="E49" s="23">
        <f t="shared" si="3"/>
        <v>263.41703200000001</v>
      </c>
      <c r="F49" s="23">
        <f t="shared" si="3"/>
        <v>274.85354999999998</v>
      </c>
      <c r="G49" s="23">
        <f t="shared" si="3"/>
        <v>508.3171308699998</v>
      </c>
      <c r="H49" s="23">
        <f t="shared" si="3"/>
        <v>330.21566271000012</v>
      </c>
      <c r="I49" s="23">
        <f t="shared" si="3"/>
        <v>321.10574997000003</v>
      </c>
      <c r="J49" s="23">
        <f t="shared" si="3"/>
        <v>188.58551596000046</v>
      </c>
      <c r="K49" s="24">
        <f t="shared" si="0"/>
        <v>1.0079311871746708</v>
      </c>
      <c r="L49" s="24">
        <f t="shared" si="0"/>
        <v>0.72429502367052567</v>
      </c>
      <c r="M49" s="24">
        <f t="shared" si="1"/>
        <v>0.63671373660363229</v>
      </c>
      <c r="N49" s="24">
        <f t="shared" si="1"/>
        <v>0.41364346447165168</v>
      </c>
    </row>
    <row r="50" spans="2:14" x14ac:dyDescent="0.35">
      <c r="B50" s="31" t="s">
        <v>91</v>
      </c>
      <c r="C50" s="23">
        <f t="shared" ref="C50:J50" si="4">C45+C41+C37+C34+C30+C26+C23+C20+C17+C13+C9+C6</f>
        <v>7630.4212040000002</v>
      </c>
      <c r="D50" s="23">
        <f t="shared" si="4"/>
        <v>5525.5964450000001</v>
      </c>
      <c r="E50" s="23">
        <f t="shared" si="4"/>
        <v>5706.6238719999992</v>
      </c>
      <c r="F50" s="23">
        <f t="shared" si="4"/>
        <v>3785.8738979999998</v>
      </c>
      <c r="G50" s="23">
        <f t="shared" si="4"/>
        <v>7655.4762867600011</v>
      </c>
      <c r="H50" s="23">
        <f t="shared" si="4"/>
        <v>4157.6923269300059</v>
      </c>
      <c r="I50" s="23">
        <f t="shared" si="4"/>
        <v>4745.0476419599991</v>
      </c>
      <c r="J50" s="23">
        <f t="shared" si="4"/>
        <v>2243.2580724000004</v>
      </c>
      <c r="K50" s="24">
        <f t="shared" si="0"/>
        <v>1.0032835779428357</v>
      </c>
      <c r="L50" s="24">
        <f t="shared" si="0"/>
        <v>0.75244226904992617</v>
      </c>
      <c r="M50" s="24">
        <f t="shared" si="1"/>
        <v>0.62185920214634571</v>
      </c>
      <c r="N50" s="24">
        <f t="shared" si="1"/>
        <v>0.4059757339734571</v>
      </c>
    </row>
    <row r="51" spans="2:14" x14ac:dyDescent="0.35">
      <c r="B51" s="31" t="s">
        <v>90</v>
      </c>
      <c r="C51" s="23">
        <f t="shared" ref="C51:J51" si="5">C46+C42+C38+C31+C27+C18+C14+C10</f>
        <v>795.92008199999998</v>
      </c>
      <c r="D51" s="23">
        <f t="shared" si="5"/>
        <v>1969.1515789999999</v>
      </c>
      <c r="E51" s="23">
        <f t="shared" si="5"/>
        <v>397.96004099999999</v>
      </c>
      <c r="F51" s="23">
        <f t="shared" si="5"/>
        <v>1101.124953</v>
      </c>
      <c r="G51" s="23">
        <f t="shared" si="5"/>
        <v>672.07010751000007</v>
      </c>
      <c r="H51" s="23">
        <f t="shared" si="5"/>
        <v>1563.1345742500077</v>
      </c>
      <c r="I51" s="23">
        <f t="shared" si="5"/>
        <v>527.68905845000108</v>
      </c>
      <c r="J51" s="23">
        <f t="shared" si="5"/>
        <v>1026.0325224400062</v>
      </c>
      <c r="K51" s="24">
        <f t="shared" si="0"/>
        <v>0.84439395701791087</v>
      </c>
      <c r="L51" s="24">
        <f t="shared" si="0"/>
        <v>0.79381119814240964</v>
      </c>
      <c r="M51" s="24">
        <f t="shared" si="1"/>
        <v>0.66299251694217343</v>
      </c>
      <c r="N51" s="24">
        <f t="shared" si="1"/>
        <v>0.52105309382077103</v>
      </c>
    </row>
    <row r="52" spans="2:14" x14ac:dyDescent="0.35">
      <c r="B52" s="55" t="s">
        <v>289</v>
      </c>
      <c r="C52" s="23">
        <f>C47</f>
        <v>0</v>
      </c>
      <c r="D52" s="23">
        <f>D47</f>
        <v>940.10249599999997</v>
      </c>
      <c r="E52" s="23">
        <f t="shared" ref="E52:J52" si="6">E47</f>
        <v>0</v>
      </c>
      <c r="F52" s="23">
        <f t="shared" si="6"/>
        <v>940.10249599999997</v>
      </c>
      <c r="G52" s="23">
        <f t="shared" si="6"/>
        <v>0</v>
      </c>
      <c r="H52" s="23">
        <f t="shared" si="6"/>
        <v>656.18449849998967</v>
      </c>
      <c r="I52" s="23">
        <f t="shared" si="6"/>
        <v>0</v>
      </c>
      <c r="J52" s="23">
        <f t="shared" si="6"/>
        <v>568.45677874999478</v>
      </c>
      <c r="K52" s="24">
        <f t="shared" si="0"/>
        <v>0</v>
      </c>
      <c r="L52" s="24">
        <f t="shared" si="0"/>
        <v>0.6979925075105744</v>
      </c>
      <c r="M52" s="24">
        <f t="shared" si="1"/>
        <v>0</v>
      </c>
      <c r="N52" s="24">
        <f t="shared" si="1"/>
        <v>0.60467532122156475</v>
      </c>
    </row>
    <row r="55" spans="2:14" x14ac:dyDescent="0.35">
      <c r="C55" s="38"/>
      <c r="D55" s="38"/>
      <c r="E55" s="38"/>
      <c r="F55" s="38"/>
    </row>
  </sheetData>
  <mergeCells count="9">
    <mergeCell ref="M3:N3"/>
    <mergeCell ref="B1:N1"/>
    <mergeCell ref="B2:N2"/>
    <mergeCell ref="B3:B4"/>
    <mergeCell ref="C3:D3"/>
    <mergeCell ref="E3:F3"/>
    <mergeCell ref="G3:H3"/>
    <mergeCell ref="I3:J3"/>
    <mergeCell ref="K3:L3"/>
  </mergeCell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15"/>
  <sheetViews>
    <sheetView topLeftCell="B8" zoomScaleNormal="100" workbookViewId="0">
      <selection activeCell="D18" sqref="D18"/>
    </sheetView>
  </sheetViews>
  <sheetFormatPr defaultColWidth="10.6640625" defaultRowHeight="15.5" x14ac:dyDescent="0.35"/>
  <cols>
    <col min="1" max="1" width="15.6640625" hidden="1" customWidth="1"/>
    <col min="2" max="2" width="56.83203125" customWidth="1"/>
    <col min="3" max="8" width="16.83203125" customWidth="1"/>
  </cols>
  <sheetData>
    <row r="1" spans="1:8" x14ac:dyDescent="0.35">
      <c r="B1" s="77" t="s">
        <v>173</v>
      </c>
      <c r="C1" s="77"/>
      <c r="D1" s="77"/>
      <c r="E1" s="77"/>
      <c r="F1" s="77"/>
      <c r="G1" s="77"/>
      <c r="H1" s="77"/>
    </row>
    <row r="2" spans="1:8" x14ac:dyDescent="0.35">
      <c r="B2" s="78" t="s">
        <v>17</v>
      </c>
      <c r="C2" s="78"/>
      <c r="D2" s="78"/>
      <c r="E2" s="78"/>
      <c r="F2" s="78"/>
      <c r="G2" s="78"/>
      <c r="H2" s="78"/>
    </row>
    <row r="3" spans="1:8" ht="26" x14ac:dyDescent="0.35">
      <c r="B3" s="4" t="s">
        <v>12</v>
      </c>
      <c r="C3" s="3" t="s">
        <v>5</v>
      </c>
      <c r="D3" s="3" t="s">
        <v>19</v>
      </c>
      <c r="E3" s="3" t="s">
        <v>6</v>
      </c>
      <c r="F3" s="3" t="s">
        <v>7</v>
      </c>
      <c r="G3" s="3" t="s">
        <v>8</v>
      </c>
      <c r="H3" s="3" t="s">
        <v>9</v>
      </c>
    </row>
    <row r="4" spans="1:8" x14ac:dyDescent="0.35">
      <c r="A4" s="5" t="s">
        <v>162</v>
      </c>
      <c r="B4" s="6" t="s">
        <v>148</v>
      </c>
      <c r="C4" s="7">
        <v>1297.992796</v>
      </c>
      <c r="D4" s="7">
        <v>973.81682799999987</v>
      </c>
      <c r="E4" s="7">
        <v>2142.5382068000008</v>
      </c>
      <c r="F4" s="7">
        <v>878.96927896999944</v>
      </c>
      <c r="G4" s="10">
        <v>1.6506549292127211</v>
      </c>
      <c r="H4" s="10">
        <v>0.67717577607418378</v>
      </c>
    </row>
    <row r="5" spans="1:8" ht="26" x14ac:dyDescent="0.35">
      <c r="A5" s="5" t="s">
        <v>162</v>
      </c>
      <c r="B5" s="6" t="s">
        <v>147</v>
      </c>
      <c r="C5" s="7">
        <v>481.48176799999987</v>
      </c>
      <c r="D5" s="7">
        <v>348.43564800000001</v>
      </c>
      <c r="E5" s="7">
        <v>441.01360240000002</v>
      </c>
      <c r="F5" s="7">
        <v>302.25443853000007</v>
      </c>
      <c r="G5" s="10">
        <v>0.91595078300036503</v>
      </c>
      <c r="H5" s="10">
        <v>0.62775884492058309</v>
      </c>
    </row>
    <row r="6" spans="1:8" ht="39" x14ac:dyDescent="0.35">
      <c r="A6" s="5" t="s">
        <v>162</v>
      </c>
      <c r="B6" s="6" t="s">
        <v>146</v>
      </c>
      <c r="C6" s="7">
        <v>3159.4159770000001</v>
      </c>
      <c r="D6" s="7">
        <v>2307.1650949999998</v>
      </c>
      <c r="E6" s="7">
        <v>2690.3496266699999</v>
      </c>
      <c r="F6" s="7">
        <v>2146.3146672500002</v>
      </c>
      <c r="G6" s="10">
        <v>0.85153384241115404</v>
      </c>
      <c r="H6" s="10">
        <v>0.67933905597578748</v>
      </c>
    </row>
    <row r="7" spans="1:8" ht="26" x14ac:dyDescent="0.35">
      <c r="A7" s="5" t="s">
        <v>162</v>
      </c>
      <c r="B7" s="6" t="s">
        <v>145</v>
      </c>
      <c r="C7" s="7">
        <v>439.24974700000001</v>
      </c>
      <c r="D7" s="7">
        <v>308.02485799999999</v>
      </c>
      <c r="E7" s="7">
        <v>574.22338169000011</v>
      </c>
      <c r="F7" s="7">
        <v>326.08359237999991</v>
      </c>
      <c r="G7" s="10">
        <v>1.30728221384724</v>
      </c>
      <c r="H7" s="10">
        <v>0.74236489515838</v>
      </c>
    </row>
    <row r="8" spans="1:8" x14ac:dyDescent="0.35">
      <c r="A8" s="5" t="s">
        <v>162</v>
      </c>
      <c r="B8" s="6" t="s">
        <v>143</v>
      </c>
      <c r="C8" s="7">
        <v>360.22722399999998</v>
      </c>
      <c r="D8" s="7">
        <v>270.17041799999998</v>
      </c>
      <c r="E8" s="7">
        <v>200.94059582000011</v>
      </c>
      <c r="F8" s="7">
        <v>149.67675208</v>
      </c>
      <c r="G8" s="10">
        <v>0.55781624050713086</v>
      </c>
      <c r="H8" s="10">
        <v>0.41550649731015332</v>
      </c>
    </row>
    <row r="9" spans="1:8" ht="26" x14ac:dyDescent="0.35">
      <c r="A9" s="5" t="s">
        <v>162</v>
      </c>
      <c r="B9" s="6" t="s">
        <v>142</v>
      </c>
      <c r="C9" s="7">
        <v>1512.8966809999999</v>
      </c>
      <c r="D9" s="7">
        <v>1134.672511</v>
      </c>
      <c r="E9" s="7">
        <v>1450.83326162</v>
      </c>
      <c r="F9" s="7">
        <v>869.66191178999998</v>
      </c>
      <c r="G9" s="10">
        <v>0.95897709330753689</v>
      </c>
      <c r="H9" s="10">
        <v>0.57483232180479615</v>
      </c>
    </row>
    <row r="10" spans="1:8" ht="26" x14ac:dyDescent="0.35">
      <c r="A10" s="5" t="s">
        <v>162</v>
      </c>
      <c r="B10" s="6" t="s">
        <v>141</v>
      </c>
      <c r="C10" s="7">
        <v>4300.988139</v>
      </c>
      <c r="D10" s="7">
        <v>3125.1752750000001</v>
      </c>
      <c r="E10" s="7">
        <v>2881.79589249949</v>
      </c>
      <c r="F10" s="7">
        <v>2111.3322906799399</v>
      </c>
      <c r="G10" s="10">
        <v>0.67003111828379081</v>
      </c>
      <c r="H10" s="10">
        <v>0.49089470197209961</v>
      </c>
    </row>
    <row r="11" spans="1:8" ht="26" x14ac:dyDescent="0.35">
      <c r="A11" s="5" t="s">
        <v>162</v>
      </c>
      <c r="B11" s="6" t="s">
        <v>140</v>
      </c>
      <c r="C11" s="7">
        <v>1908.023244</v>
      </c>
      <c r="D11" s="7">
        <v>1308.9952370000001</v>
      </c>
      <c r="E11" s="7">
        <v>1186.24967247</v>
      </c>
      <c r="F11" s="7">
        <v>645.50692287999982</v>
      </c>
      <c r="G11" s="10">
        <v>0.62171657300313288</v>
      </c>
      <c r="H11" s="10">
        <v>0.33831187586936973</v>
      </c>
    </row>
    <row r="12" spans="1:8" ht="26" x14ac:dyDescent="0.35">
      <c r="A12" s="5" t="s">
        <v>162</v>
      </c>
      <c r="B12" s="6" t="s">
        <v>139</v>
      </c>
      <c r="C12" s="7">
        <v>2894.4904929999998</v>
      </c>
      <c r="D12" s="7">
        <v>1689.137931</v>
      </c>
      <c r="E12" s="7">
        <v>2945.3688819200061</v>
      </c>
      <c r="F12" s="7">
        <v>1642.191189060002</v>
      </c>
      <c r="G12" s="10">
        <v>1.017577666619756</v>
      </c>
      <c r="H12" s="10">
        <v>0.56735069368217206</v>
      </c>
    </row>
    <row r="13" spans="1:8" ht="26" x14ac:dyDescent="0.35">
      <c r="A13" s="5" t="s">
        <v>162</v>
      </c>
      <c r="B13" s="6" t="s">
        <v>138</v>
      </c>
      <c r="C13" s="7">
        <v>834.69751499999995</v>
      </c>
      <c r="D13" s="7">
        <v>583.88588200000004</v>
      </c>
      <c r="E13" s="7">
        <v>540.4192663299998</v>
      </c>
      <c r="F13" s="7">
        <v>270.84966682999999</v>
      </c>
      <c r="G13" s="10">
        <v>0.64744324335265313</v>
      </c>
      <c r="H13" s="10">
        <v>0.32448840683322272</v>
      </c>
    </row>
    <row r="14" spans="1:8" x14ac:dyDescent="0.35">
      <c r="A14" s="5" t="s">
        <v>162</v>
      </c>
      <c r="B14" s="6" t="s">
        <v>128</v>
      </c>
      <c r="C14" s="7">
        <v>631.95871899999986</v>
      </c>
      <c r="D14" s="7">
        <v>420.476159</v>
      </c>
      <c r="E14" s="7">
        <v>489.35819930999992</v>
      </c>
      <c r="F14" s="7">
        <v>277.33462947999988</v>
      </c>
      <c r="G14" s="10">
        <v>0.77435152739778879</v>
      </c>
      <c r="H14" s="10">
        <v>0.4388492810398269</v>
      </c>
    </row>
    <row r="15" spans="1:8" ht="15.5" customHeight="1" x14ac:dyDescent="0.35">
      <c r="A15" s="5" t="s">
        <v>161</v>
      </c>
      <c r="B15" s="8" t="s">
        <v>131</v>
      </c>
      <c r="C15" s="15">
        <v>17821.422302999999</v>
      </c>
      <c r="D15" s="15">
        <v>12469.955841999999</v>
      </c>
      <c r="E15" s="15">
        <v>15543.090587529499</v>
      </c>
      <c r="F15" s="15">
        <v>9620.1753399299414</v>
      </c>
      <c r="G15" s="16">
        <v>0.87215769444580338</v>
      </c>
      <c r="H15" s="16">
        <v>0.53980962778209418</v>
      </c>
    </row>
  </sheetData>
  <mergeCells count="2">
    <mergeCell ref="B1:H1"/>
    <mergeCell ref="B2:H2"/>
  </mergeCell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25"/>
  <sheetViews>
    <sheetView topLeftCell="B4" zoomScaleNormal="100" workbookViewId="0">
      <selection activeCell="J24" sqref="J24"/>
    </sheetView>
  </sheetViews>
  <sheetFormatPr defaultColWidth="10.6640625" defaultRowHeight="15.5" x14ac:dyDescent="0.35"/>
  <cols>
    <col min="1" max="1" width="15.6640625" hidden="1" customWidth="1"/>
    <col min="2" max="2" width="28.83203125" customWidth="1"/>
    <col min="3" max="8" width="16.83203125" customWidth="1"/>
  </cols>
  <sheetData>
    <row r="1" spans="1:8" x14ac:dyDescent="0.35">
      <c r="B1" s="75" t="s">
        <v>27</v>
      </c>
      <c r="C1" s="75"/>
      <c r="D1" s="75"/>
      <c r="E1" s="75"/>
      <c r="F1" s="75"/>
      <c r="G1" s="75"/>
      <c r="H1" s="75"/>
    </row>
    <row r="2" spans="1:8" x14ac:dyDescent="0.35">
      <c r="B2" s="76" t="s">
        <v>25</v>
      </c>
      <c r="C2" s="76"/>
      <c r="D2" s="76"/>
      <c r="E2" s="76"/>
      <c r="F2" s="76"/>
      <c r="G2" s="76"/>
      <c r="H2" s="76"/>
    </row>
    <row r="3" spans="1:8" ht="26" x14ac:dyDescent="0.35">
      <c r="B3" s="4" t="s">
        <v>14</v>
      </c>
      <c r="C3" s="3" t="s">
        <v>22</v>
      </c>
      <c r="D3" s="2" t="s">
        <v>19</v>
      </c>
      <c r="E3" s="3" t="s">
        <v>6</v>
      </c>
      <c r="F3" s="3" t="s">
        <v>7</v>
      </c>
      <c r="G3" s="3" t="s">
        <v>8</v>
      </c>
      <c r="H3" s="3" t="s">
        <v>9</v>
      </c>
    </row>
    <row r="4" spans="1:8" x14ac:dyDescent="0.35">
      <c r="A4" s="5" t="s">
        <v>136</v>
      </c>
      <c r="B4" s="25" t="s">
        <v>89</v>
      </c>
      <c r="C4" s="26">
        <v>90.593823999999998</v>
      </c>
      <c r="D4" s="26">
        <v>78.801421999999988</v>
      </c>
      <c r="E4" s="26">
        <v>23.049749569999999</v>
      </c>
      <c r="F4" s="26">
        <v>23.049749569999999</v>
      </c>
      <c r="G4" s="27">
        <v>0.25442959080742628</v>
      </c>
      <c r="H4" s="27">
        <v>0.25442959080742628</v>
      </c>
    </row>
    <row r="5" spans="1:8" x14ac:dyDescent="0.35">
      <c r="A5" s="5" t="s">
        <v>162</v>
      </c>
      <c r="B5" s="28" t="s">
        <v>88</v>
      </c>
      <c r="C5" s="29">
        <v>90.593823999999998</v>
      </c>
      <c r="D5" s="29">
        <v>78.801421999999988</v>
      </c>
      <c r="E5" s="29">
        <v>23.049749569999999</v>
      </c>
      <c r="F5" s="29">
        <v>23.049749569999999</v>
      </c>
      <c r="G5" s="30">
        <v>0.25442959080742628</v>
      </c>
      <c r="H5" s="30">
        <v>0.25442959080742628</v>
      </c>
    </row>
    <row r="6" spans="1:8" x14ac:dyDescent="0.35">
      <c r="A6" s="5" t="s">
        <v>136</v>
      </c>
      <c r="B6" s="25" t="s">
        <v>268</v>
      </c>
      <c r="C6" s="26">
        <v>116.77655900000001</v>
      </c>
      <c r="D6" s="26">
        <v>99.156616</v>
      </c>
      <c r="E6" s="26">
        <v>28.88130559</v>
      </c>
      <c r="F6" s="26">
        <v>28.88130558999999</v>
      </c>
      <c r="G6" s="27">
        <v>0.24732108770219891</v>
      </c>
      <c r="H6" s="27">
        <v>0.24732108770219879</v>
      </c>
    </row>
    <row r="7" spans="1:8" x14ac:dyDescent="0.35">
      <c r="A7" s="5" t="s">
        <v>162</v>
      </c>
      <c r="B7" s="28" t="s">
        <v>13</v>
      </c>
      <c r="C7" s="29">
        <v>98.551276000000001</v>
      </c>
      <c r="D7" s="29">
        <v>83.467728999999991</v>
      </c>
      <c r="E7" s="29">
        <v>28.88130559</v>
      </c>
      <c r="F7" s="29">
        <v>28.88130558999999</v>
      </c>
      <c r="G7" s="30">
        <v>0.29305866714500978</v>
      </c>
      <c r="H7" s="30">
        <v>0.29305866714500978</v>
      </c>
    </row>
    <row r="8" spans="1:8" x14ac:dyDescent="0.35">
      <c r="A8" s="5" t="s">
        <v>162</v>
      </c>
      <c r="B8" s="39" t="s">
        <v>88</v>
      </c>
      <c r="C8" s="40">
        <v>18.225283000000001</v>
      </c>
      <c r="D8" s="40">
        <v>15.688886999999999</v>
      </c>
      <c r="E8" s="40">
        <v>0</v>
      </c>
      <c r="F8" s="40">
        <v>0</v>
      </c>
      <c r="G8" s="41">
        <v>0</v>
      </c>
      <c r="H8" s="41">
        <v>0</v>
      </c>
    </row>
    <row r="9" spans="1:8" x14ac:dyDescent="0.35">
      <c r="A9" s="5" t="s">
        <v>136</v>
      </c>
      <c r="B9" s="25" t="s">
        <v>87</v>
      </c>
      <c r="C9" s="26">
        <v>198.80537899999999</v>
      </c>
      <c r="D9" s="26">
        <v>169.70241100000001</v>
      </c>
      <c r="E9" s="26">
        <v>196.76176455999999</v>
      </c>
      <c r="F9" s="26">
        <v>105.6365140999999</v>
      </c>
      <c r="G9" s="27">
        <v>0.98972052743100081</v>
      </c>
      <c r="H9" s="27">
        <v>0.53135641817820189</v>
      </c>
    </row>
    <row r="10" spans="1:8" x14ac:dyDescent="0.35">
      <c r="A10" s="5" t="s">
        <v>162</v>
      </c>
      <c r="B10" s="28" t="s">
        <v>13</v>
      </c>
      <c r="C10" s="29">
        <v>198.80537899999999</v>
      </c>
      <c r="D10" s="29">
        <v>169.70241100000001</v>
      </c>
      <c r="E10" s="29">
        <v>196.76176455999999</v>
      </c>
      <c r="F10" s="29">
        <v>105.6365140999999</v>
      </c>
      <c r="G10" s="30">
        <v>0.98972052743100081</v>
      </c>
      <c r="H10" s="30">
        <v>0.53135641817820189</v>
      </c>
    </row>
    <row r="11" spans="1:8" x14ac:dyDescent="0.35">
      <c r="A11" s="5" t="s">
        <v>136</v>
      </c>
      <c r="B11" s="25" t="s">
        <v>86</v>
      </c>
      <c r="C11" s="26">
        <v>115.39017699999999</v>
      </c>
      <c r="D11" s="26">
        <v>100.22146600000001</v>
      </c>
      <c r="E11" s="26">
        <v>104.4440579</v>
      </c>
      <c r="F11" s="26">
        <v>29.022143809999999</v>
      </c>
      <c r="G11" s="27">
        <v>0.90513820686833668</v>
      </c>
      <c r="H11" s="27">
        <v>0.25151312325311709</v>
      </c>
    </row>
    <row r="12" spans="1:8" x14ac:dyDescent="0.35">
      <c r="A12" s="5" t="s">
        <v>162</v>
      </c>
      <c r="B12" s="28" t="s">
        <v>13</v>
      </c>
      <c r="C12" s="29">
        <v>115.39017699999999</v>
      </c>
      <c r="D12" s="29">
        <v>100.22146600000001</v>
      </c>
      <c r="E12" s="29">
        <v>104.4440579</v>
      </c>
      <c r="F12" s="29">
        <v>29.022143809999999</v>
      </c>
      <c r="G12" s="30">
        <v>0.90513820686833668</v>
      </c>
      <c r="H12" s="30">
        <v>0.25151312325311709</v>
      </c>
    </row>
    <row r="13" spans="1:8" x14ac:dyDescent="0.35">
      <c r="A13" s="5" t="s">
        <v>136</v>
      </c>
      <c r="B13" s="25" t="s">
        <v>85</v>
      </c>
      <c r="C13" s="26">
        <v>92.118182000000004</v>
      </c>
      <c r="D13" s="26">
        <v>77.929953999999995</v>
      </c>
      <c r="E13" s="26">
        <v>50.503464020000003</v>
      </c>
      <c r="F13" s="26">
        <v>50.45795660000001</v>
      </c>
      <c r="G13" s="27">
        <v>0.54824642566219983</v>
      </c>
      <c r="H13" s="27">
        <v>0.54775241439306743</v>
      </c>
    </row>
    <row r="14" spans="1:8" x14ac:dyDescent="0.35">
      <c r="A14" s="5" t="s">
        <v>162</v>
      </c>
      <c r="B14" s="28" t="s">
        <v>13</v>
      </c>
      <c r="C14" s="29">
        <v>92.118182000000004</v>
      </c>
      <c r="D14" s="29">
        <v>77.929953999999995</v>
      </c>
      <c r="E14" s="29">
        <v>50.503464020000003</v>
      </c>
      <c r="F14" s="29">
        <v>50.45795660000001</v>
      </c>
      <c r="G14" s="30">
        <v>0.54824642566219983</v>
      </c>
      <c r="H14" s="30">
        <v>0.54775241439306743</v>
      </c>
    </row>
    <row r="15" spans="1:8" x14ac:dyDescent="0.35">
      <c r="A15" s="5" t="s">
        <v>136</v>
      </c>
      <c r="B15" s="25" t="s">
        <v>84</v>
      </c>
      <c r="C15" s="26">
        <v>51.708437999999987</v>
      </c>
      <c r="D15" s="26">
        <v>43.952170999999993</v>
      </c>
      <c r="E15" s="26">
        <v>45.334776929999997</v>
      </c>
      <c r="F15" s="26">
        <v>15.499636130000001</v>
      </c>
      <c r="G15" s="27">
        <v>0.87673847216193246</v>
      </c>
      <c r="H15" s="27">
        <v>0.29975061575056672</v>
      </c>
    </row>
    <row r="16" spans="1:8" x14ac:dyDescent="0.35">
      <c r="A16" s="5" t="s">
        <v>162</v>
      </c>
      <c r="B16" s="28" t="s">
        <v>13</v>
      </c>
      <c r="C16" s="29">
        <v>51.708437999999987</v>
      </c>
      <c r="D16" s="29">
        <v>43.952170999999993</v>
      </c>
      <c r="E16" s="29">
        <v>45.334776929999997</v>
      </c>
      <c r="F16" s="29">
        <v>15.499636130000001</v>
      </c>
      <c r="G16" s="30">
        <v>0.87673847216193246</v>
      </c>
      <c r="H16" s="30">
        <v>0.29975061575056672</v>
      </c>
    </row>
    <row r="17" spans="1:8" x14ac:dyDescent="0.35">
      <c r="A17" s="5" t="s">
        <v>136</v>
      </c>
      <c r="B17" s="25" t="s">
        <v>83</v>
      </c>
      <c r="C17" s="26">
        <v>233.770847</v>
      </c>
      <c r="D17" s="26">
        <v>201.35722000000001</v>
      </c>
      <c r="E17" s="26">
        <v>218.60383505999999</v>
      </c>
      <c r="F17" s="26">
        <v>71.48518113999998</v>
      </c>
      <c r="G17" s="27">
        <v>0.93512017373150047</v>
      </c>
      <c r="H17" s="27">
        <v>0.30579168470908602</v>
      </c>
    </row>
    <row r="18" spans="1:8" x14ac:dyDescent="0.35">
      <c r="A18" s="5" t="s">
        <v>162</v>
      </c>
      <c r="B18" s="28" t="s">
        <v>13</v>
      </c>
      <c r="C18" s="29">
        <v>233.770847</v>
      </c>
      <c r="D18" s="29">
        <v>201.35722000000001</v>
      </c>
      <c r="E18" s="29">
        <v>218.60383505999999</v>
      </c>
      <c r="F18" s="29">
        <v>71.48518113999998</v>
      </c>
      <c r="G18" s="30">
        <v>0.93512017373150047</v>
      </c>
      <c r="H18" s="30">
        <v>0.30579168470908602</v>
      </c>
    </row>
    <row r="19" spans="1:8" x14ac:dyDescent="0.35">
      <c r="A19" s="5" t="s">
        <v>136</v>
      </c>
      <c r="B19" s="25" t="s">
        <v>82</v>
      </c>
      <c r="C19" s="26">
        <v>92.367154999999997</v>
      </c>
      <c r="D19" s="26">
        <v>82.238866000000002</v>
      </c>
      <c r="E19" s="26">
        <v>106.20996454</v>
      </c>
      <c r="F19" s="26">
        <v>44.139695990000007</v>
      </c>
      <c r="G19" s="27">
        <v>1.149867228670191</v>
      </c>
      <c r="H19" s="27">
        <v>0.47787220457315172</v>
      </c>
    </row>
    <row r="20" spans="1:8" x14ac:dyDescent="0.35">
      <c r="A20" s="5" t="s">
        <v>162</v>
      </c>
      <c r="B20" s="28" t="s">
        <v>13</v>
      </c>
      <c r="C20" s="29">
        <v>92.367154999999997</v>
      </c>
      <c r="D20" s="29">
        <v>82.238866000000002</v>
      </c>
      <c r="E20" s="29">
        <v>106.20996454</v>
      </c>
      <c r="F20" s="29">
        <v>44.139695990000007</v>
      </c>
      <c r="G20" s="30">
        <v>1.149867228670191</v>
      </c>
      <c r="H20" s="30">
        <v>0.47787220457315172</v>
      </c>
    </row>
    <row r="21" spans="1:8" x14ac:dyDescent="0.35">
      <c r="A21" s="5" t="s">
        <v>161</v>
      </c>
      <c r="B21" s="8" t="s">
        <v>131</v>
      </c>
      <c r="C21" s="9">
        <v>991.53056099999992</v>
      </c>
      <c r="D21" s="9">
        <v>853.36012599999958</v>
      </c>
      <c r="E21" s="9">
        <v>773.78891816999999</v>
      </c>
      <c r="F21" s="9">
        <v>368.17218292999979</v>
      </c>
      <c r="G21" s="11">
        <v>0.78039845528271135</v>
      </c>
      <c r="H21" s="11">
        <v>0.37131702986409493</v>
      </c>
    </row>
    <row r="22" spans="1:8" x14ac:dyDescent="0.35">
      <c r="A22" s="5" t="s">
        <v>135</v>
      </c>
      <c r="B22" s="31" t="s">
        <v>130</v>
      </c>
      <c r="C22" s="23">
        <v>882.71145400000012</v>
      </c>
      <c r="D22" s="23">
        <v>758.86981699999978</v>
      </c>
      <c r="E22" s="23">
        <v>750.73916859999997</v>
      </c>
      <c r="F22" s="23">
        <v>345.12243335999977</v>
      </c>
      <c r="G22" s="24">
        <v>0.85049215708942172</v>
      </c>
      <c r="H22" s="24">
        <v>0.39097989699361002</v>
      </c>
    </row>
    <row r="23" spans="1:8" x14ac:dyDescent="0.35">
      <c r="A23" s="5" t="s">
        <v>135</v>
      </c>
      <c r="B23" s="31" t="s">
        <v>81</v>
      </c>
      <c r="C23" s="23">
        <v>108.819107</v>
      </c>
      <c r="D23" s="23">
        <v>94.490308999999982</v>
      </c>
      <c r="E23" s="23">
        <v>23.049749569999999</v>
      </c>
      <c r="F23" s="23">
        <v>23.049749569999999</v>
      </c>
      <c r="G23" s="24">
        <v>0.2118171174663287</v>
      </c>
      <c r="H23" s="24">
        <v>0.2118171174663287</v>
      </c>
    </row>
    <row r="25" spans="1:8" ht="29" customHeight="1" x14ac:dyDescent="0.35">
      <c r="B25" s="54" t="s">
        <v>269</v>
      </c>
      <c r="C25" s="54"/>
      <c r="D25" s="54"/>
      <c r="E25" s="54"/>
      <c r="F25" s="54"/>
      <c r="G25" s="54"/>
      <c r="H25" s="54"/>
    </row>
  </sheetData>
  <mergeCells count="2">
    <mergeCell ref="B1:H1"/>
    <mergeCell ref="B2:H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J34"/>
  <sheetViews>
    <sheetView topLeftCell="B27" zoomScaleNormal="100" workbookViewId="0">
      <selection activeCell="J10" sqref="J10"/>
    </sheetView>
  </sheetViews>
  <sheetFormatPr defaultColWidth="10.6640625" defaultRowHeight="15.5" x14ac:dyDescent="0.35"/>
  <cols>
    <col min="1" max="1" width="15.6640625" hidden="1" customWidth="1"/>
    <col min="2" max="2" width="30.83203125" customWidth="1"/>
    <col min="3" max="8" width="16.83203125" customWidth="1"/>
    <col min="10" max="10" width="15.1640625" bestFit="1" customWidth="1"/>
  </cols>
  <sheetData>
    <row r="1" spans="1:10" x14ac:dyDescent="0.35">
      <c r="B1" s="64" t="s">
        <v>30</v>
      </c>
      <c r="C1" s="64"/>
      <c r="D1" s="64"/>
      <c r="E1" s="64"/>
      <c r="F1" s="64"/>
      <c r="G1" s="64"/>
      <c r="H1" s="64"/>
    </row>
    <row r="2" spans="1:10" x14ac:dyDescent="0.35">
      <c r="B2" s="78" t="s">
        <v>17</v>
      </c>
      <c r="C2" s="78"/>
      <c r="D2" s="78"/>
      <c r="E2" s="78"/>
      <c r="F2" s="78"/>
      <c r="G2" s="78"/>
      <c r="H2" s="78"/>
    </row>
    <row r="3" spans="1:10" ht="26" x14ac:dyDescent="0.35">
      <c r="B3" s="4" t="s">
        <v>21</v>
      </c>
      <c r="C3" s="3" t="s">
        <v>22</v>
      </c>
      <c r="D3" s="2" t="s">
        <v>19</v>
      </c>
      <c r="E3" s="3" t="s">
        <v>23</v>
      </c>
      <c r="F3" s="3" t="s">
        <v>24</v>
      </c>
      <c r="G3" s="3" t="s">
        <v>8</v>
      </c>
      <c r="H3" s="3" t="s">
        <v>9</v>
      </c>
    </row>
    <row r="4" spans="1:10" x14ac:dyDescent="0.35">
      <c r="A4" s="5" t="s">
        <v>162</v>
      </c>
      <c r="B4" s="53" t="s">
        <v>80</v>
      </c>
      <c r="C4" s="48">
        <v>361.67207790999998</v>
      </c>
      <c r="D4" s="48">
        <v>155.953</v>
      </c>
      <c r="E4" s="48">
        <v>302.28213402</v>
      </c>
      <c r="F4" s="48">
        <v>302.28213402</v>
      </c>
      <c r="G4" s="49">
        <f t="shared" ref="G4:G33" si="0">E4/C4</f>
        <v>0.83579063047057001</v>
      </c>
      <c r="H4" s="49">
        <f t="shared" ref="H4:H33" si="1">F4/C4</f>
        <v>0.83579063047057001</v>
      </c>
      <c r="J4" s="37"/>
    </row>
    <row r="5" spans="1:10" x14ac:dyDescent="0.35">
      <c r="A5" s="5" t="s">
        <v>162</v>
      </c>
      <c r="B5" s="53" t="s">
        <v>79</v>
      </c>
      <c r="C5" s="48">
        <v>1174.3158627</v>
      </c>
      <c r="D5" s="48">
        <v>506.36500000000001</v>
      </c>
      <c r="E5" s="48">
        <v>854.92411670000001</v>
      </c>
      <c r="F5" s="48">
        <v>854.92411670000001</v>
      </c>
      <c r="G5" s="49">
        <f t="shared" si="0"/>
        <v>0.7280188779314869</v>
      </c>
      <c r="H5" s="49">
        <f t="shared" si="1"/>
        <v>0.7280188779314869</v>
      </c>
      <c r="J5" s="37"/>
    </row>
    <row r="6" spans="1:10" x14ac:dyDescent="0.35">
      <c r="A6" s="5" t="s">
        <v>162</v>
      </c>
      <c r="B6" s="53" t="s">
        <v>78</v>
      </c>
      <c r="C6" s="48">
        <v>292.30519480999999</v>
      </c>
      <c r="D6" s="48">
        <v>126.042</v>
      </c>
      <c r="E6" s="48">
        <v>187.23165614999999</v>
      </c>
      <c r="F6" s="48">
        <v>187.23165614999999</v>
      </c>
      <c r="G6" s="49">
        <f t="shared" si="0"/>
        <v>0.64053482276187945</v>
      </c>
      <c r="H6" s="49">
        <f t="shared" si="1"/>
        <v>0.64053482276187945</v>
      </c>
      <c r="J6" s="37"/>
    </row>
    <row r="7" spans="1:10" x14ac:dyDescent="0.35">
      <c r="A7" s="5" t="s">
        <v>162</v>
      </c>
      <c r="B7" s="53" t="s">
        <v>77</v>
      </c>
      <c r="C7" s="48">
        <v>822.29823748000013</v>
      </c>
      <c r="D7" s="48">
        <v>354.57499999999987</v>
      </c>
      <c r="E7" s="48">
        <v>513.13245618999997</v>
      </c>
      <c r="F7" s="48">
        <v>513.13245618999997</v>
      </c>
      <c r="G7" s="49">
        <f t="shared" si="0"/>
        <v>0.62402232280411563</v>
      </c>
      <c r="H7" s="49">
        <f t="shared" si="1"/>
        <v>0.62402232280411563</v>
      </c>
      <c r="J7" s="37"/>
    </row>
    <row r="8" spans="1:10" x14ac:dyDescent="0.35">
      <c r="A8" s="5" t="s">
        <v>162</v>
      </c>
      <c r="B8" s="53" t="s">
        <v>76</v>
      </c>
      <c r="C8" s="48">
        <v>309.65798046000009</v>
      </c>
      <c r="D8" s="48">
        <v>133.09100000000001</v>
      </c>
      <c r="E8" s="48">
        <v>171.26261995999999</v>
      </c>
      <c r="F8" s="48">
        <v>171.26261995999999</v>
      </c>
      <c r="G8" s="49">
        <f t="shared" si="0"/>
        <v>0.55307026063267484</v>
      </c>
      <c r="H8" s="49">
        <f t="shared" si="1"/>
        <v>0.55307026063267484</v>
      </c>
      <c r="J8" s="37"/>
    </row>
    <row r="9" spans="1:10" x14ac:dyDescent="0.35">
      <c r="A9" s="5" t="s">
        <v>162</v>
      </c>
      <c r="B9" s="53" t="s">
        <v>75</v>
      </c>
      <c r="C9" s="48">
        <v>1142.6971242899999</v>
      </c>
      <c r="D9" s="48">
        <v>492.73099999999999</v>
      </c>
      <c r="E9" s="48">
        <v>693.46826701999998</v>
      </c>
      <c r="F9" s="48">
        <v>693.46826701999998</v>
      </c>
      <c r="G9" s="49">
        <f t="shared" si="0"/>
        <v>0.60686970526059347</v>
      </c>
      <c r="H9" s="49">
        <f t="shared" si="1"/>
        <v>0.60686970526059347</v>
      </c>
      <c r="J9" s="37"/>
    </row>
    <row r="10" spans="1:10" x14ac:dyDescent="0.35">
      <c r="A10" s="5" t="s">
        <v>162</v>
      </c>
      <c r="B10" s="53" t="s">
        <v>74</v>
      </c>
      <c r="C10" s="48">
        <v>697.21243040999991</v>
      </c>
      <c r="D10" s="48">
        <v>300.63800000000009</v>
      </c>
      <c r="E10" s="48">
        <v>314.95740123000002</v>
      </c>
      <c r="F10" s="48">
        <v>314.95740123000002</v>
      </c>
      <c r="G10" s="49">
        <f t="shared" si="0"/>
        <v>0.45173807507245312</v>
      </c>
      <c r="H10" s="49">
        <f t="shared" si="1"/>
        <v>0.45173807507245312</v>
      </c>
      <c r="J10" s="37"/>
    </row>
    <row r="11" spans="1:10" x14ac:dyDescent="0.35">
      <c r="A11" s="5" t="s">
        <v>162</v>
      </c>
      <c r="B11" s="53" t="s">
        <v>73</v>
      </c>
      <c r="C11" s="48">
        <v>1078.93784785</v>
      </c>
      <c r="D11" s="48">
        <v>465.238</v>
      </c>
      <c r="E11" s="48">
        <v>700.51529840000001</v>
      </c>
      <c r="F11" s="48">
        <v>700.51529840000001</v>
      </c>
      <c r="G11" s="49">
        <f t="shared" si="0"/>
        <v>0.6492638105113443</v>
      </c>
      <c r="H11" s="49">
        <f t="shared" si="1"/>
        <v>0.6492638105113443</v>
      </c>
      <c r="J11" s="37"/>
    </row>
    <row r="12" spans="1:10" x14ac:dyDescent="0.35">
      <c r="A12" s="5" t="s">
        <v>162</v>
      </c>
      <c r="B12" s="53" t="s">
        <v>72</v>
      </c>
      <c r="C12" s="48">
        <v>949.42022263999991</v>
      </c>
      <c r="D12" s="48">
        <v>409.39</v>
      </c>
      <c r="E12" s="48">
        <v>564.09181633000003</v>
      </c>
      <c r="F12" s="48">
        <v>564.09181633000003</v>
      </c>
      <c r="G12" s="49">
        <f t="shared" si="0"/>
        <v>0.59414346027037568</v>
      </c>
      <c r="H12" s="49">
        <f t="shared" si="1"/>
        <v>0.59414346027037568</v>
      </c>
      <c r="J12" s="37"/>
    </row>
    <row r="13" spans="1:10" x14ac:dyDescent="0.35">
      <c r="A13" s="5" t="s">
        <v>162</v>
      </c>
      <c r="B13" s="53" t="s">
        <v>71</v>
      </c>
      <c r="C13" s="48">
        <v>297.57561656999991</v>
      </c>
      <c r="D13" s="48">
        <v>127.898</v>
      </c>
      <c r="E13" s="48">
        <v>203.66802749999999</v>
      </c>
      <c r="F13" s="48">
        <v>203.66802749999999</v>
      </c>
      <c r="G13" s="49">
        <f t="shared" si="0"/>
        <v>0.68442444931334068</v>
      </c>
      <c r="H13" s="49">
        <f t="shared" si="1"/>
        <v>0.68442444931334068</v>
      </c>
      <c r="J13" s="37"/>
    </row>
    <row r="14" spans="1:10" x14ac:dyDescent="0.35">
      <c r="A14" s="5" t="s">
        <v>162</v>
      </c>
      <c r="B14" s="53" t="s">
        <v>70</v>
      </c>
      <c r="C14" s="48">
        <v>928.55287571000008</v>
      </c>
      <c r="D14" s="48">
        <v>400.39200000000011</v>
      </c>
      <c r="E14" s="48">
        <v>559.91405394000003</v>
      </c>
      <c r="F14" s="48">
        <v>559.91405394000003</v>
      </c>
      <c r="G14" s="49">
        <f t="shared" si="0"/>
        <v>0.60299641365266632</v>
      </c>
      <c r="H14" s="49">
        <f t="shared" si="1"/>
        <v>0.60299641365266632</v>
      </c>
      <c r="J14" s="37"/>
    </row>
    <row r="15" spans="1:10" x14ac:dyDescent="0.35">
      <c r="A15" s="5" t="s">
        <v>162</v>
      </c>
      <c r="B15" s="53" t="s">
        <v>69</v>
      </c>
      <c r="C15" s="48">
        <v>136.92486086</v>
      </c>
      <c r="D15" s="48">
        <v>59.041999999999987</v>
      </c>
      <c r="E15" s="48">
        <v>103.00140945999999</v>
      </c>
      <c r="F15" s="48">
        <v>103.00140945999999</v>
      </c>
      <c r="G15" s="49">
        <f t="shared" si="0"/>
        <v>0.75224768397109909</v>
      </c>
      <c r="H15" s="49">
        <f t="shared" si="1"/>
        <v>0.75224768397109909</v>
      </c>
      <c r="J15" s="37"/>
    </row>
    <row r="16" spans="1:10" x14ac:dyDescent="0.35">
      <c r="A16" s="5" t="s">
        <v>162</v>
      </c>
      <c r="B16" s="53" t="s">
        <v>68</v>
      </c>
      <c r="C16" s="48">
        <v>1169.0259740199999</v>
      </c>
      <c r="D16" s="48">
        <v>504.08400000000012</v>
      </c>
      <c r="E16" s="48">
        <v>892.86012600000004</v>
      </c>
      <c r="F16" s="48">
        <v>892.86012600000004</v>
      </c>
      <c r="G16" s="49">
        <f t="shared" si="0"/>
        <v>0.76376414711271834</v>
      </c>
      <c r="H16" s="49">
        <f t="shared" si="1"/>
        <v>0.76376414711271834</v>
      </c>
      <c r="J16" s="37"/>
    </row>
    <row r="17" spans="1:10" x14ac:dyDescent="0.35">
      <c r="A17" s="5" t="s">
        <v>136</v>
      </c>
      <c r="B17" s="50" t="s">
        <v>67</v>
      </c>
      <c r="C17" s="42">
        <v>9360.5963057099998</v>
      </c>
      <c r="D17" s="42">
        <v>4035.4390000000012</v>
      </c>
      <c r="E17" s="42">
        <f>SUM(E4:E16)</f>
        <v>6061.3093829000009</v>
      </c>
      <c r="F17" s="42">
        <f>SUM(F4:F16)</f>
        <v>6061.3093829000009</v>
      </c>
      <c r="G17" s="43">
        <f t="shared" si="0"/>
        <v>0.64753453572210762</v>
      </c>
      <c r="H17" s="43">
        <f t="shared" si="1"/>
        <v>0.64753453572210762</v>
      </c>
    </row>
    <row r="18" spans="1:10" x14ac:dyDescent="0.35">
      <c r="A18" s="5" t="s">
        <v>162</v>
      </c>
      <c r="B18" s="53" t="s">
        <v>66</v>
      </c>
      <c r="C18" s="48">
        <v>479.46559216000003</v>
      </c>
      <c r="D18" s="48">
        <v>230.14348423000001</v>
      </c>
      <c r="E18" s="48">
        <v>237.14757072999998</v>
      </c>
      <c r="F18" s="48">
        <v>237.14757072999998</v>
      </c>
      <c r="G18" s="49">
        <f t="shared" si="0"/>
        <v>0.49460811079611877</v>
      </c>
      <c r="H18" s="49">
        <f t="shared" si="1"/>
        <v>0.49460811079611877</v>
      </c>
      <c r="J18" s="37"/>
    </row>
    <row r="19" spans="1:10" x14ac:dyDescent="0.35">
      <c r="A19" s="5" t="s">
        <v>162</v>
      </c>
      <c r="B19" s="53" t="s">
        <v>65</v>
      </c>
      <c r="C19" s="48">
        <v>207.74999998999999</v>
      </c>
      <c r="D19" s="48">
        <v>99.719999999999985</v>
      </c>
      <c r="E19" s="48">
        <v>158.38742453999998</v>
      </c>
      <c r="F19" s="48">
        <v>158.38742453999998</v>
      </c>
      <c r="G19" s="49">
        <f t="shared" si="0"/>
        <v>0.76239434198615608</v>
      </c>
      <c r="H19" s="49">
        <f t="shared" si="1"/>
        <v>0.76239434198615608</v>
      </c>
      <c r="J19" s="37"/>
    </row>
    <row r="20" spans="1:10" x14ac:dyDescent="0.35">
      <c r="A20" s="5" t="s">
        <v>162</v>
      </c>
      <c r="B20" s="53" t="s">
        <v>64</v>
      </c>
      <c r="C20" s="48">
        <v>1291.5104166599999</v>
      </c>
      <c r="D20" s="48">
        <v>619.92499999999995</v>
      </c>
      <c r="E20" s="48">
        <v>922.63409478999995</v>
      </c>
      <c r="F20" s="48">
        <v>922.63409478999995</v>
      </c>
      <c r="G20" s="49">
        <f t="shared" si="0"/>
        <v>0.71438378110494982</v>
      </c>
      <c r="H20" s="49">
        <f t="shared" si="1"/>
        <v>0.71438378110494982</v>
      </c>
      <c r="J20" s="37"/>
    </row>
    <row r="21" spans="1:10" x14ac:dyDescent="0.35">
      <c r="A21" s="5" t="s">
        <v>136</v>
      </c>
      <c r="B21" s="50" t="s">
        <v>63</v>
      </c>
      <c r="C21" s="42">
        <v>1978.7260088099999</v>
      </c>
      <c r="D21" s="42">
        <v>949.78848422999988</v>
      </c>
      <c r="E21" s="42">
        <f>SUM(E18:E20)</f>
        <v>1318.1690900599999</v>
      </c>
      <c r="F21" s="42">
        <f>SUM(F18:F20)</f>
        <v>1318.1690900599999</v>
      </c>
      <c r="G21" s="43">
        <f t="shared" si="0"/>
        <v>0.66617059875446982</v>
      </c>
      <c r="H21" s="43">
        <f t="shared" si="1"/>
        <v>0.66617059875446982</v>
      </c>
    </row>
    <row r="22" spans="1:10" x14ac:dyDescent="0.35">
      <c r="A22" s="5" t="s">
        <v>162</v>
      </c>
      <c r="B22" s="53" t="s">
        <v>62</v>
      </c>
      <c r="C22" s="48">
        <v>671.37685951000026</v>
      </c>
      <c r="D22" s="48">
        <v>406.18299999999999</v>
      </c>
      <c r="E22" s="48">
        <v>370.69729812999998</v>
      </c>
      <c r="F22" s="48">
        <v>370.69729812999998</v>
      </c>
      <c r="G22" s="49">
        <f t="shared" si="0"/>
        <v>0.55214488387423843</v>
      </c>
      <c r="H22" s="49">
        <f t="shared" si="1"/>
        <v>0.55214488387423843</v>
      </c>
      <c r="J22" s="37"/>
    </row>
    <row r="23" spans="1:10" x14ac:dyDescent="0.35">
      <c r="A23" s="5" t="s">
        <v>162</v>
      </c>
      <c r="B23" s="53" t="s">
        <v>61</v>
      </c>
      <c r="C23" s="48">
        <v>1089.3107438100001</v>
      </c>
      <c r="D23" s="48">
        <v>659.03300000000002</v>
      </c>
      <c r="E23" s="48">
        <v>757.58399050000003</v>
      </c>
      <c r="F23" s="48">
        <v>757.58399050000003</v>
      </c>
      <c r="G23" s="49">
        <f t="shared" si="0"/>
        <v>0.69547096161950595</v>
      </c>
      <c r="H23" s="49">
        <f t="shared" si="1"/>
        <v>0.69547096161950595</v>
      </c>
      <c r="J23" s="37"/>
    </row>
    <row r="24" spans="1:10" x14ac:dyDescent="0.35">
      <c r="A24" s="5" t="s">
        <v>162</v>
      </c>
      <c r="B24" s="53" t="s">
        <v>60</v>
      </c>
      <c r="C24" s="48">
        <v>1812.5438016400001</v>
      </c>
      <c r="D24" s="48">
        <v>1096.5889999999999</v>
      </c>
      <c r="E24" s="48">
        <v>1080.4604059000001</v>
      </c>
      <c r="F24" s="48">
        <v>1080.4604059000001</v>
      </c>
      <c r="G24" s="49">
        <f t="shared" si="0"/>
        <v>0.59610168036898925</v>
      </c>
      <c r="H24" s="49">
        <f t="shared" si="1"/>
        <v>0.59610168036898925</v>
      </c>
      <c r="J24" s="37"/>
    </row>
    <row r="25" spans="1:10" x14ac:dyDescent="0.35">
      <c r="A25" s="5" t="s">
        <v>162</v>
      </c>
      <c r="B25" s="53" t="s">
        <v>59</v>
      </c>
      <c r="C25" s="48">
        <v>1616.73057851</v>
      </c>
      <c r="D25" s="48">
        <v>978.12199999999984</v>
      </c>
      <c r="E25" s="48">
        <v>751.10428421000006</v>
      </c>
      <c r="F25" s="48">
        <v>751.10428421000006</v>
      </c>
      <c r="G25" s="49">
        <f t="shared" si="0"/>
        <v>0.46458222179618053</v>
      </c>
      <c r="H25" s="49">
        <f t="shared" si="1"/>
        <v>0.46458222179618053</v>
      </c>
      <c r="J25" s="37"/>
    </row>
    <row r="26" spans="1:10" x14ac:dyDescent="0.35">
      <c r="A26" s="5" t="s">
        <v>162</v>
      </c>
      <c r="B26" s="53" t="s">
        <v>58</v>
      </c>
      <c r="C26" s="48">
        <v>2184.1719008300001</v>
      </c>
      <c r="D26" s="48">
        <v>1321.424</v>
      </c>
      <c r="E26" s="48">
        <v>1284.1562140199999</v>
      </c>
      <c r="F26" s="48">
        <v>1284.1562140199999</v>
      </c>
      <c r="G26" s="49">
        <f t="shared" si="0"/>
        <v>0.58793733841737084</v>
      </c>
      <c r="H26" s="49">
        <f t="shared" si="1"/>
        <v>0.58793733841737084</v>
      </c>
      <c r="J26" s="37"/>
    </row>
    <row r="27" spans="1:10" x14ac:dyDescent="0.35">
      <c r="A27" s="5" t="s">
        <v>136</v>
      </c>
      <c r="B27" s="50" t="s">
        <v>57</v>
      </c>
      <c r="C27" s="42">
        <v>7374.1338843000021</v>
      </c>
      <c r="D27" s="42">
        <v>4461.3509999999997</v>
      </c>
      <c r="E27" s="42">
        <f>SUM(E22:E26)</f>
        <v>4244.0021927600001</v>
      </c>
      <c r="F27" s="42">
        <f>SUM(F22:F26)</f>
        <v>4244.0021927600001</v>
      </c>
      <c r="G27" s="43">
        <f t="shared" si="0"/>
        <v>0.57552551382281647</v>
      </c>
      <c r="H27" s="43">
        <f t="shared" si="1"/>
        <v>0.57552551382281647</v>
      </c>
    </row>
    <row r="28" spans="1:10" x14ac:dyDescent="0.35">
      <c r="A28" s="5" t="s">
        <v>162</v>
      </c>
      <c r="B28" s="53" t="s">
        <v>56</v>
      </c>
      <c r="C28" s="48">
        <v>2860.2900350499999</v>
      </c>
      <c r="D28" s="48">
        <v>1287.1305157700001</v>
      </c>
      <c r="E28" s="48">
        <v>1378.1811144200001</v>
      </c>
      <c r="F28" s="48">
        <v>1378.1811144200001</v>
      </c>
      <c r="G28" s="49">
        <f t="shared" si="0"/>
        <v>0.48183264547712501</v>
      </c>
      <c r="H28" s="49">
        <f t="shared" si="1"/>
        <v>0.48183264547712501</v>
      </c>
      <c r="J28" s="37"/>
    </row>
    <row r="29" spans="1:10" x14ac:dyDescent="0.35">
      <c r="A29" s="5" t="s">
        <v>162</v>
      </c>
      <c r="B29" s="53" t="s">
        <v>55</v>
      </c>
      <c r="C29" s="48">
        <v>114.66519407</v>
      </c>
      <c r="D29" s="48">
        <v>59.671767000000003</v>
      </c>
      <c r="E29" s="48">
        <v>62.665231210000002</v>
      </c>
      <c r="F29" s="48">
        <v>62.665231210000002</v>
      </c>
      <c r="G29" s="49">
        <f t="shared" si="0"/>
        <v>0.5465061278468214</v>
      </c>
      <c r="H29" s="49">
        <f t="shared" si="1"/>
        <v>0.5465061278468214</v>
      </c>
      <c r="J29" s="37"/>
    </row>
    <row r="30" spans="1:10" x14ac:dyDescent="0.35">
      <c r="A30" s="5" t="s">
        <v>136</v>
      </c>
      <c r="B30" s="50" t="s">
        <v>54</v>
      </c>
      <c r="C30" s="42">
        <v>2974.9552291199998</v>
      </c>
      <c r="D30" s="42">
        <v>1346.8022827699999</v>
      </c>
      <c r="E30" s="42">
        <f>SUM(E28:E29)</f>
        <v>1440.8463456300001</v>
      </c>
      <c r="F30" s="42">
        <f>SUM(F28:F29)</f>
        <v>1440.8463456300001</v>
      </c>
      <c r="G30" s="43">
        <f t="shared" si="0"/>
        <v>0.48432538800128649</v>
      </c>
      <c r="H30" s="43">
        <f t="shared" si="1"/>
        <v>0.48432538800128649</v>
      </c>
    </row>
    <row r="31" spans="1:10" ht="15.5" customHeight="1" x14ac:dyDescent="0.35">
      <c r="A31" s="5" t="s">
        <v>135</v>
      </c>
      <c r="B31" s="51" t="s">
        <v>53</v>
      </c>
      <c r="C31" s="44">
        <v>21688.411427939991</v>
      </c>
      <c r="D31" s="44">
        <v>10793.380767000001</v>
      </c>
      <c r="E31" s="44">
        <f>E30+E27+E21+E17</f>
        <v>13064.32701135</v>
      </c>
      <c r="F31" s="44">
        <f>F30+F27+F21+F17</f>
        <v>13064.32701135</v>
      </c>
      <c r="G31" s="45">
        <f t="shared" si="0"/>
        <v>0.60236440343989162</v>
      </c>
      <c r="H31" s="45">
        <f t="shared" si="1"/>
        <v>0.60236440343989162</v>
      </c>
    </row>
    <row r="32" spans="1:10" x14ac:dyDescent="0.35">
      <c r="A32" s="5" t="s">
        <v>162</v>
      </c>
      <c r="B32" s="53" t="s">
        <v>52</v>
      </c>
      <c r="C32" s="48">
        <v>979.49657100000002</v>
      </c>
      <c r="D32" s="48">
        <v>537.26255900000001</v>
      </c>
      <c r="E32" s="48">
        <v>586.5265446899997</v>
      </c>
      <c r="F32" s="48">
        <v>391.84963049999999</v>
      </c>
      <c r="G32" s="49">
        <f t="shared" si="0"/>
        <v>0.59880408166329324</v>
      </c>
      <c r="H32" s="49">
        <f t="shared" si="1"/>
        <v>0.40005206970755181</v>
      </c>
    </row>
    <row r="33" spans="1:8" ht="15.5" customHeight="1" x14ac:dyDescent="0.35">
      <c r="A33" s="5" t="s">
        <v>135</v>
      </c>
      <c r="B33" s="51" t="s">
        <v>51</v>
      </c>
      <c r="C33" s="44">
        <v>979.49657100000002</v>
      </c>
      <c r="D33" s="44">
        <v>537.26255900000001</v>
      </c>
      <c r="E33" s="44">
        <v>586.5265446899997</v>
      </c>
      <c r="F33" s="44">
        <v>391.84963049999999</v>
      </c>
      <c r="G33" s="45">
        <f t="shared" si="0"/>
        <v>0.59880408166329324</v>
      </c>
      <c r="H33" s="45">
        <f t="shared" si="1"/>
        <v>0.40005206970755181</v>
      </c>
    </row>
    <row r="34" spans="1:8" ht="15.5" customHeight="1" x14ac:dyDescent="0.35">
      <c r="A34" s="5" t="s">
        <v>161</v>
      </c>
      <c r="B34" s="52" t="s">
        <v>131</v>
      </c>
      <c r="C34" s="46">
        <v>22667.907998939991</v>
      </c>
      <c r="D34" s="46">
        <v>11330.643325999999</v>
      </c>
      <c r="E34" s="46">
        <f>E33+E31</f>
        <v>13650.85355604</v>
      </c>
      <c r="F34" s="46">
        <f>F33+F31</f>
        <v>13456.176641850001</v>
      </c>
      <c r="G34" s="47">
        <f>E34/C34</f>
        <v>0.6022105593810575</v>
      </c>
      <c r="H34" s="47">
        <f>F34/C34</f>
        <v>0.593622342321102</v>
      </c>
    </row>
  </sheetData>
  <mergeCells count="2">
    <mergeCell ref="B1:H1"/>
    <mergeCell ref="B2:H2"/>
  </mergeCell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24"/>
  <sheetViews>
    <sheetView topLeftCell="B7" zoomScaleNormal="100" workbookViewId="0">
      <selection activeCell="H24" sqref="H24"/>
    </sheetView>
  </sheetViews>
  <sheetFormatPr defaultColWidth="10.6640625" defaultRowHeight="15.5" x14ac:dyDescent="0.35"/>
  <cols>
    <col min="1" max="1" width="15.6640625" hidden="1" customWidth="1"/>
    <col min="2" max="2" width="56.83203125" customWidth="1"/>
    <col min="3" max="7" width="16.83203125" customWidth="1"/>
  </cols>
  <sheetData>
    <row r="1" spans="1:7" x14ac:dyDescent="0.35">
      <c r="B1" s="64" t="s">
        <v>174</v>
      </c>
      <c r="C1" s="64"/>
      <c r="D1" s="64"/>
      <c r="E1" s="64"/>
      <c r="F1" s="64"/>
      <c r="G1" s="64"/>
    </row>
    <row r="2" spans="1:7" x14ac:dyDescent="0.35">
      <c r="B2" s="78" t="s">
        <v>17</v>
      </c>
      <c r="C2" s="78"/>
      <c r="D2" s="78"/>
      <c r="E2" s="78"/>
      <c r="F2" s="78"/>
      <c r="G2" s="78"/>
    </row>
    <row r="3" spans="1:7" ht="39" customHeight="1" x14ac:dyDescent="0.35">
      <c r="B3" s="4" t="s">
        <v>21</v>
      </c>
      <c r="C3" s="3" t="s">
        <v>36</v>
      </c>
      <c r="D3" s="3" t="s">
        <v>32</v>
      </c>
      <c r="E3" s="3" t="s">
        <v>33</v>
      </c>
      <c r="F3" s="3" t="s">
        <v>34</v>
      </c>
      <c r="G3" s="3" t="s">
        <v>35</v>
      </c>
    </row>
    <row r="4" spans="1:7" x14ac:dyDescent="0.35">
      <c r="A4" s="5" t="s">
        <v>162</v>
      </c>
      <c r="B4" s="35" t="s">
        <v>285</v>
      </c>
      <c r="C4" s="7">
        <v>353.05835920999999</v>
      </c>
      <c r="D4" s="7">
        <v>0</v>
      </c>
      <c r="E4" s="7">
        <v>0</v>
      </c>
      <c r="F4" s="10">
        <f>D4/C4</f>
        <v>0</v>
      </c>
      <c r="G4" s="10">
        <f>E4/C4</f>
        <v>0</v>
      </c>
    </row>
    <row r="5" spans="1:7" x14ac:dyDescent="0.35">
      <c r="A5" s="5" t="s">
        <v>162</v>
      </c>
      <c r="B5" s="35" t="s">
        <v>50</v>
      </c>
      <c r="C5" s="7">
        <v>12</v>
      </c>
      <c r="D5" s="7">
        <v>0</v>
      </c>
      <c r="E5" s="7">
        <v>0</v>
      </c>
      <c r="F5" s="10">
        <f t="shared" ref="F5:F22" si="0">D5/C5</f>
        <v>0</v>
      </c>
      <c r="G5" s="10">
        <f t="shared" ref="G5:G22" si="1">E5/C5</f>
        <v>0</v>
      </c>
    </row>
    <row r="6" spans="1:7" ht="26" x14ac:dyDescent="0.35">
      <c r="A6" s="5" t="s">
        <v>162</v>
      </c>
      <c r="B6" s="35" t="s">
        <v>49</v>
      </c>
      <c r="C6" s="7">
        <v>142.22794400000001</v>
      </c>
      <c r="D6" s="7">
        <v>101.02809978000001</v>
      </c>
      <c r="E6" s="7">
        <v>61.765181550000023</v>
      </c>
      <c r="F6" s="10">
        <f t="shared" si="0"/>
        <v>0.71032524930543883</v>
      </c>
      <c r="G6" s="10">
        <f t="shared" si="1"/>
        <v>0.43426896159027667</v>
      </c>
    </row>
    <row r="7" spans="1:7" x14ac:dyDescent="0.35">
      <c r="A7" s="5" t="s">
        <v>162</v>
      </c>
      <c r="B7" s="35" t="s">
        <v>284</v>
      </c>
      <c r="C7" s="7">
        <v>292.95101161000002</v>
      </c>
      <c r="D7" s="7">
        <v>0</v>
      </c>
      <c r="E7" s="7">
        <v>0</v>
      </c>
      <c r="F7" s="10">
        <f t="shared" si="0"/>
        <v>0</v>
      </c>
      <c r="G7" s="10">
        <f t="shared" si="1"/>
        <v>0</v>
      </c>
    </row>
    <row r="8" spans="1:7" x14ac:dyDescent="0.35">
      <c r="A8" s="5" t="s">
        <v>162</v>
      </c>
      <c r="B8" s="35" t="s">
        <v>283</v>
      </c>
      <c r="C8" s="7">
        <v>175.94857124999999</v>
      </c>
      <c r="D8" s="7">
        <v>8.2554741899999993</v>
      </c>
      <c r="E8" s="7">
        <v>5.306529799999999</v>
      </c>
      <c r="F8" s="10">
        <f t="shared" si="0"/>
        <v>4.6919813735060378E-2</v>
      </c>
      <c r="G8" s="10">
        <f t="shared" si="1"/>
        <v>3.0159550386232529E-2</v>
      </c>
    </row>
    <row r="9" spans="1:7" x14ac:dyDescent="0.35">
      <c r="A9" s="5" t="s">
        <v>162</v>
      </c>
      <c r="B9" s="35" t="s">
        <v>282</v>
      </c>
      <c r="C9" s="7">
        <v>334.13027541999998</v>
      </c>
      <c r="D9" s="7">
        <v>45.487832150000003</v>
      </c>
      <c r="E9" s="7">
        <v>24.08113779</v>
      </c>
      <c r="F9" s="10">
        <f t="shared" si="0"/>
        <v>0.13613801411087947</v>
      </c>
      <c r="G9" s="10">
        <f t="shared" si="1"/>
        <v>7.2071103882251131E-2</v>
      </c>
    </row>
    <row r="10" spans="1:7" x14ac:dyDescent="0.35">
      <c r="A10" s="5" t="s">
        <v>162</v>
      </c>
      <c r="B10" s="35" t="s">
        <v>281</v>
      </c>
      <c r="C10" s="7">
        <v>2027.4422453499999</v>
      </c>
      <c r="D10" s="7">
        <v>346.67754482999982</v>
      </c>
      <c r="E10" s="7">
        <v>143.29305188000009</v>
      </c>
      <c r="F10" s="10">
        <f t="shared" si="0"/>
        <v>0.1709925624885815</v>
      </c>
      <c r="G10" s="10">
        <f t="shared" si="1"/>
        <v>7.0676761426199455E-2</v>
      </c>
    </row>
    <row r="11" spans="1:7" x14ac:dyDescent="0.35">
      <c r="A11" s="5" t="s">
        <v>162</v>
      </c>
      <c r="B11" s="35" t="s">
        <v>280</v>
      </c>
      <c r="C11" s="7">
        <v>713.91641086000004</v>
      </c>
      <c r="D11" s="7">
        <v>8.2901855799999993</v>
      </c>
      <c r="E11" s="7">
        <v>2.3202232500000002</v>
      </c>
      <c r="F11" s="10">
        <f t="shared" si="0"/>
        <v>1.1612263640239692E-2</v>
      </c>
      <c r="G11" s="10">
        <f t="shared" si="1"/>
        <v>3.2499928769041831E-3</v>
      </c>
    </row>
    <row r="12" spans="1:7" x14ac:dyDescent="0.35">
      <c r="A12" s="5" t="s">
        <v>162</v>
      </c>
      <c r="B12" s="35" t="s">
        <v>279</v>
      </c>
      <c r="C12" s="7">
        <v>187.65545180000001</v>
      </c>
      <c r="D12" s="7">
        <v>0</v>
      </c>
      <c r="E12" s="7">
        <v>0</v>
      </c>
      <c r="F12" s="10">
        <f t="shared" si="0"/>
        <v>0</v>
      </c>
      <c r="G12" s="10">
        <f t="shared" si="1"/>
        <v>0</v>
      </c>
    </row>
    <row r="13" spans="1:7" x14ac:dyDescent="0.35">
      <c r="A13" s="5" t="s">
        <v>162</v>
      </c>
      <c r="B13" s="35" t="s">
        <v>278</v>
      </c>
      <c r="C13" s="7">
        <v>450.38585863999998</v>
      </c>
      <c r="D13" s="7">
        <v>83.147260770000287</v>
      </c>
      <c r="E13" s="7">
        <v>17.010304180000031</v>
      </c>
      <c r="F13" s="10">
        <f t="shared" si="0"/>
        <v>0.18461339132865873</v>
      </c>
      <c r="G13" s="10">
        <f t="shared" si="1"/>
        <v>3.7768291019093951E-2</v>
      </c>
    </row>
    <row r="14" spans="1:7" x14ac:dyDescent="0.35">
      <c r="A14" s="5" t="s">
        <v>162</v>
      </c>
      <c r="B14" s="35" t="s">
        <v>277</v>
      </c>
      <c r="C14" s="7">
        <v>479.41312016000001</v>
      </c>
      <c r="D14" s="7">
        <v>131.61455495000001</v>
      </c>
      <c r="E14" s="7">
        <v>70.222578119999994</v>
      </c>
      <c r="F14" s="10">
        <f t="shared" si="0"/>
        <v>0.27453265130932336</v>
      </c>
      <c r="G14" s="10">
        <f t="shared" si="1"/>
        <v>0.14647612918178754</v>
      </c>
    </row>
    <row r="15" spans="1:7" x14ac:dyDescent="0.35">
      <c r="A15" s="5" t="s">
        <v>162</v>
      </c>
      <c r="B15" s="35" t="s">
        <v>276</v>
      </c>
      <c r="C15" s="7">
        <v>721.64501184999995</v>
      </c>
      <c r="D15" s="7">
        <v>31.899642979999999</v>
      </c>
      <c r="E15" s="7">
        <v>18.345703950000001</v>
      </c>
      <c r="F15" s="10">
        <f t="shared" si="0"/>
        <v>4.4204064957398488E-2</v>
      </c>
      <c r="G15" s="10">
        <f t="shared" si="1"/>
        <v>2.5422061607505868E-2</v>
      </c>
    </row>
    <row r="16" spans="1:7" x14ac:dyDescent="0.35">
      <c r="A16" s="5" t="s">
        <v>162</v>
      </c>
      <c r="B16" s="35" t="s">
        <v>275</v>
      </c>
      <c r="C16" s="7">
        <v>343.63551972999988</v>
      </c>
      <c r="D16" s="7">
        <v>73.141089309999984</v>
      </c>
      <c r="E16" s="7">
        <v>17.828384589999999</v>
      </c>
      <c r="F16" s="10">
        <f t="shared" si="0"/>
        <v>0.21284496249825441</v>
      </c>
      <c r="G16" s="10">
        <f t="shared" si="1"/>
        <v>5.18816698693082E-2</v>
      </c>
    </row>
    <row r="17" spans="1:7" x14ac:dyDescent="0.35">
      <c r="A17" s="5" t="s">
        <v>162</v>
      </c>
      <c r="B17" s="35" t="s">
        <v>274</v>
      </c>
      <c r="C17" s="7">
        <v>771.14976795999996</v>
      </c>
      <c r="D17" s="7">
        <v>30.472267070000001</v>
      </c>
      <c r="E17" s="7">
        <v>20.527327159999999</v>
      </c>
      <c r="F17" s="10">
        <f t="shared" si="0"/>
        <v>3.9515368267063547E-2</v>
      </c>
      <c r="G17" s="10">
        <f t="shared" si="1"/>
        <v>2.6619118636711778E-2</v>
      </c>
    </row>
    <row r="18" spans="1:7" x14ac:dyDescent="0.35">
      <c r="A18" s="5" t="s">
        <v>162</v>
      </c>
      <c r="B18" s="35" t="s">
        <v>273</v>
      </c>
      <c r="C18" s="7">
        <v>1605.87070952</v>
      </c>
      <c r="D18" s="7">
        <v>657.94383424000023</v>
      </c>
      <c r="E18" s="7">
        <v>489.99611804000045</v>
      </c>
      <c r="F18" s="10">
        <f t="shared" si="0"/>
        <v>0.40971158533470092</v>
      </c>
      <c r="G18" s="10">
        <f t="shared" si="1"/>
        <v>0.30512800011556468</v>
      </c>
    </row>
    <row r="19" spans="1:7" x14ac:dyDescent="0.35">
      <c r="A19" s="5"/>
      <c r="B19" s="35" t="s">
        <v>270</v>
      </c>
      <c r="C19" s="7">
        <v>2670.3596200000002</v>
      </c>
      <c r="D19" s="7">
        <v>0</v>
      </c>
      <c r="E19" s="7">
        <v>0</v>
      </c>
      <c r="F19" s="10">
        <f t="shared" si="0"/>
        <v>0</v>
      </c>
      <c r="G19" s="10">
        <f t="shared" si="1"/>
        <v>0</v>
      </c>
    </row>
    <row r="20" spans="1:7" x14ac:dyDescent="0.35">
      <c r="A20" s="5" t="s">
        <v>162</v>
      </c>
      <c r="B20" s="35" t="s">
        <v>272</v>
      </c>
      <c r="C20" s="7">
        <v>91.370186820000001</v>
      </c>
      <c r="D20" s="7">
        <v>0</v>
      </c>
      <c r="E20" s="7">
        <v>0</v>
      </c>
      <c r="F20" s="10">
        <f t="shared" si="0"/>
        <v>0</v>
      </c>
      <c r="G20" s="10">
        <f t="shared" si="1"/>
        <v>0</v>
      </c>
    </row>
    <row r="21" spans="1:7" x14ac:dyDescent="0.35">
      <c r="A21" s="5" t="s">
        <v>162</v>
      </c>
      <c r="B21" s="35" t="s">
        <v>271</v>
      </c>
      <c r="C21" s="7">
        <v>1772.34963971</v>
      </c>
      <c r="D21" s="7">
        <v>22.17808136</v>
      </c>
      <c r="E21" s="7">
        <v>10.25731188</v>
      </c>
      <c r="F21" s="10">
        <f t="shared" si="0"/>
        <v>1.251337820884421E-2</v>
      </c>
      <c r="G21" s="10">
        <f t="shared" si="1"/>
        <v>5.7874087878497541E-3</v>
      </c>
    </row>
    <row r="22" spans="1:7" ht="15.5" customHeight="1" x14ac:dyDescent="0.35">
      <c r="A22" s="5" t="s">
        <v>161</v>
      </c>
      <c r="B22" s="36" t="s">
        <v>131</v>
      </c>
      <c r="C22" s="15">
        <f>SUM(C4:C21)</f>
        <v>13145.50970389</v>
      </c>
      <c r="D22" s="15">
        <f>SUM(D4:D21)</f>
        <v>1540.1358672100005</v>
      </c>
      <c r="E22" s="15">
        <f>SUM(E4:E21)</f>
        <v>880.95385219000048</v>
      </c>
      <c r="F22" s="16">
        <f t="shared" si="0"/>
        <v>0.11716060479223911</v>
      </c>
      <c r="G22" s="16">
        <f t="shared" si="1"/>
        <v>6.7015572011582772E-2</v>
      </c>
    </row>
    <row r="23" spans="1:7" ht="30.5" customHeight="1" x14ac:dyDescent="0.35">
      <c r="B23" s="82" t="s">
        <v>286</v>
      </c>
      <c r="C23" s="82"/>
      <c r="D23" s="82"/>
      <c r="E23" s="82"/>
      <c r="F23" s="82"/>
      <c r="G23" s="82"/>
    </row>
    <row r="24" spans="1:7" x14ac:dyDescent="0.35">
      <c r="B24" s="83"/>
      <c r="C24" s="83"/>
      <c r="D24" s="83"/>
      <c r="E24" s="83"/>
      <c r="F24" s="83"/>
      <c r="G24" s="83"/>
    </row>
  </sheetData>
  <mergeCells count="3">
    <mergeCell ref="B1:G1"/>
    <mergeCell ref="B2:G2"/>
    <mergeCell ref="B23:G24"/>
  </mergeCell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10"/>
  <sheetViews>
    <sheetView topLeftCell="B1" zoomScaleNormal="100" workbookViewId="0">
      <selection activeCell="J8" sqref="J8"/>
    </sheetView>
  </sheetViews>
  <sheetFormatPr defaultColWidth="10.6640625" defaultRowHeight="15.5" x14ac:dyDescent="0.35"/>
  <cols>
    <col min="1" max="1" width="15.6640625" hidden="1" customWidth="1"/>
    <col min="2" max="2" width="26.83203125" customWidth="1"/>
    <col min="3" max="3" width="13" bestFit="1" customWidth="1"/>
    <col min="4" max="4" width="9" bestFit="1" customWidth="1"/>
    <col min="5" max="5" width="10.5" bestFit="1" customWidth="1"/>
    <col min="6" max="7" width="12" bestFit="1" customWidth="1"/>
  </cols>
  <sheetData>
    <row r="1" spans="1:7" x14ac:dyDescent="0.35">
      <c r="B1" s="77" t="s">
        <v>28</v>
      </c>
      <c r="C1" s="77"/>
      <c r="D1" s="77"/>
      <c r="E1" s="77"/>
      <c r="F1" s="77"/>
      <c r="G1" s="77"/>
    </row>
    <row r="2" spans="1:7" x14ac:dyDescent="0.35">
      <c r="B2" s="78" t="s">
        <v>17</v>
      </c>
      <c r="C2" s="78"/>
      <c r="D2" s="78"/>
      <c r="E2" s="78"/>
      <c r="F2" s="78"/>
      <c r="G2" s="78"/>
    </row>
    <row r="3" spans="1:7" ht="26" x14ac:dyDescent="0.35">
      <c r="B3" s="4" t="s">
        <v>10</v>
      </c>
      <c r="C3" s="3" t="s">
        <v>31</v>
      </c>
      <c r="D3" s="3" t="s">
        <v>32</v>
      </c>
      <c r="E3" s="3" t="s">
        <v>33</v>
      </c>
      <c r="F3" s="3" t="s">
        <v>34</v>
      </c>
      <c r="G3" s="3" t="s">
        <v>35</v>
      </c>
    </row>
    <row r="4" spans="1:7" x14ac:dyDescent="0.35">
      <c r="A4" s="5" t="s">
        <v>162</v>
      </c>
      <c r="B4" s="6" t="s">
        <v>48</v>
      </c>
      <c r="C4" s="7">
        <v>14322.987649750001</v>
      </c>
      <c r="D4" s="7">
        <v>3678.9455188400002</v>
      </c>
      <c r="E4" s="7">
        <v>1447.9874468099997</v>
      </c>
      <c r="F4" s="10">
        <f>D4/C4</f>
        <v>0.25685601417831383</v>
      </c>
      <c r="G4" s="10">
        <f>E4/C4</f>
        <v>0.10109534981238873</v>
      </c>
    </row>
    <row r="5" spans="1:7" ht="39" x14ac:dyDescent="0.35">
      <c r="A5" s="5" t="s">
        <v>162</v>
      </c>
      <c r="B5" s="6" t="s">
        <v>47</v>
      </c>
      <c r="C5" s="7">
        <v>26085.1798924</v>
      </c>
      <c r="D5" s="7">
        <v>4226.9745220299992</v>
      </c>
      <c r="E5" s="7">
        <v>1324.8153485800001</v>
      </c>
      <c r="F5" s="10">
        <f t="shared" ref="F5:F9" si="0">D5/C5</f>
        <v>0.16204505928140223</v>
      </c>
      <c r="G5" s="10">
        <f t="shared" ref="G5:G9" si="1">E5/C5</f>
        <v>5.0788047237733995E-2</v>
      </c>
    </row>
    <row r="6" spans="1:7" ht="27.5" x14ac:dyDescent="0.35">
      <c r="A6" s="5" t="s">
        <v>162</v>
      </c>
      <c r="B6" s="6" t="s">
        <v>288</v>
      </c>
      <c r="C6" s="7">
        <v>800.66099310999982</v>
      </c>
      <c r="D6" s="7">
        <v>571.15084424999998</v>
      </c>
      <c r="E6" s="7">
        <v>170.30578715999999</v>
      </c>
      <c r="F6" s="10">
        <f t="shared" si="0"/>
        <v>0.7133491567154836</v>
      </c>
      <c r="G6" s="10">
        <f t="shared" si="1"/>
        <v>0.21270648704701206</v>
      </c>
    </row>
    <row r="7" spans="1:7" ht="26" x14ac:dyDescent="0.35">
      <c r="A7" s="5" t="s">
        <v>162</v>
      </c>
      <c r="B7" s="6" t="s">
        <v>46</v>
      </c>
      <c r="C7" s="7">
        <v>500</v>
      </c>
      <c r="D7" s="7">
        <v>395.95220364999909</v>
      </c>
      <c r="E7" s="7">
        <v>270.20760429999939</v>
      </c>
      <c r="F7" s="10">
        <f t="shared" si="0"/>
        <v>0.79190440729999823</v>
      </c>
      <c r="G7" s="10">
        <f t="shared" si="1"/>
        <v>0.54041520859999881</v>
      </c>
    </row>
    <row r="8" spans="1:7" x14ac:dyDescent="0.35">
      <c r="A8" s="5" t="s">
        <v>162</v>
      </c>
      <c r="B8" s="6" t="s">
        <v>45</v>
      </c>
      <c r="C8" s="7">
        <v>5853.7139657400003</v>
      </c>
      <c r="D8" s="7">
        <v>2291.5073859300001</v>
      </c>
      <c r="E8" s="7">
        <v>890.98818156000061</v>
      </c>
      <c r="F8" s="10">
        <f t="shared" si="0"/>
        <v>0.39146213828374476</v>
      </c>
      <c r="G8" s="10">
        <f t="shared" si="1"/>
        <v>0.15220903972669014</v>
      </c>
    </row>
    <row r="9" spans="1:7" x14ac:dyDescent="0.35">
      <c r="A9" s="5" t="s">
        <v>161</v>
      </c>
      <c r="B9" s="8" t="s">
        <v>131</v>
      </c>
      <c r="C9" s="9">
        <f>SUM(C4:C8)</f>
        <v>47562.542501000004</v>
      </c>
      <c r="D9" s="9">
        <f t="shared" ref="D9:E9" si="2">SUM(D4:D8)</f>
        <v>11164.530474699997</v>
      </c>
      <c r="E9" s="9">
        <f t="shared" si="2"/>
        <v>4104.3043684099994</v>
      </c>
      <c r="F9" s="11">
        <f t="shared" si="0"/>
        <v>0.2347336767050513</v>
      </c>
      <c r="G9" s="11">
        <f t="shared" si="1"/>
        <v>8.6292787403526763E-2</v>
      </c>
    </row>
    <row r="10" spans="1:7" ht="47" customHeight="1" x14ac:dyDescent="0.35">
      <c r="B10" s="84" t="s">
        <v>287</v>
      </c>
      <c r="C10" s="84"/>
      <c r="D10" s="84"/>
      <c r="E10" s="84"/>
      <c r="F10" s="84"/>
      <c r="G10" s="84"/>
    </row>
  </sheetData>
  <mergeCells count="3">
    <mergeCell ref="B1:G1"/>
    <mergeCell ref="B2:G2"/>
    <mergeCell ref="B10:G10"/>
  </mergeCell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O100"/>
  <sheetViews>
    <sheetView topLeftCell="B78" zoomScale="70" zoomScaleNormal="70" workbookViewId="0">
      <selection activeCell="B92" sqref="B92"/>
    </sheetView>
  </sheetViews>
  <sheetFormatPr defaultColWidth="10.6640625" defaultRowHeight="15.5" x14ac:dyDescent="0.35"/>
  <cols>
    <col min="1" max="1" width="15.6640625" hidden="1" customWidth="1"/>
    <col min="2" max="2" width="67.83203125" customWidth="1"/>
    <col min="3" max="7" width="16.83203125" customWidth="1"/>
  </cols>
  <sheetData>
    <row r="1" spans="1:15" x14ac:dyDescent="0.35">
      <c r="B1" s="64" t="s">
        <v>29</v>
      </c>
      <c r="C1" s="64"/>
      <c r="D1" s="64"/>
      <c r="E1" s="64"/>
      <c r="F1" s="64"/>
      <c r="G1" s="64"/>
    </row>
    <row r="2" spans="1:15" x14ac:dyDescent="0.35">
      <c r="B2" s="78" t="s">
        <v>17</v>
      </c>
      <c r="C2" s="78"/>
      <c r="D2" s="78"/>
      <c r="E2" s="78"/>
      <c r="F2" s="78"/>
      <c r="G2" s="78"/>
    </row>
    <row r="3" spans="1:15" ht="26" x14ac:dyDescent="0.35">
      <c r="B3" s="4" t="s">
        <v>18</v>
      </c>
      <c r="C3" s="3" t="s">
        <v>31</v>
      </c>
      <c r="D3" s="3" t="s">
        <v>32</v>
      </c>
      <c r="E3" s="3" t="s">
        <v>33</v>
      </c>
      <c r="F3" s="3" t="s">
        <v>34</v>
      </c>
      <c r="G3" s="3" t="s">
        <v>35</v>
      </c>
    </row>
    <row r="4" spans="1:15" x14ac:dyDescent="0.35">
      <c r="A4" s="5" t="s">
        <v>136</v>
      </c>
      <c r="B4" s="32" t="s">
        <v>48</v>
      </c>
      <c r="C4" s="33">
        <v>14322.987649750001</v>
      </c>
      <c r="D4" s="33">
        <f>SUM(D5:D25)</f>
        <v>3678.9455188400002</v>
      </c>
      <c r="E4" s="33">
        <f>SUM(E5:E25)</f>
        <v>1447.9874468099997</v>
      </c>
      <c r="F4" s="34">
        <f>D4/C4</f>
        <v>0.25685601417831383</v>
      </c>
      <c r="G4" s="34">
        <f>E4/C4</f>
        <v>0.10109534981238873</v>
      </c>
      <c r="O4" s="37"/>
    </row>
    <row r="5" spans="1:15" x14ac:dyDescent="0.35">
      <c r="A5" s="5" t="s">
        <v>162</v>
      </c>
      <c r="B5" s="53" t="s">
        <v>44</v>
      </c>
      <c r="C5" s="48">
        <v>233</v>
      </c>
      <c r="D5" s="48">
        <v>40.110887289999987</v>
      </c>
      <c r="E5" s="48">
        <v>14.516209590000001</v>
      </c>
      <c r="F5" s="49">
        <f t="shared" ref="F5:F68" si="0">D5/C5</f>
        <v>0.17214973085836904</v>
      </c>
      <c r="G5" s="49">
        <f t="shared" ref="G5:G68" si="1">E5/C5</f>
        <v>6.2301328712446355E-2</v>
      </c>
      <c r="O5" s="37"/>
    </row>
    <row r="6" spans="1:15" x14ac:dyDescent="0.35">
      <c r="A6" s="5" t="s">
        <v>162</v>
      </c>
      <c r="B6" s="53" t="s">
        <v>43</v>
      </c>
      <c r="C6" s="48">
        <v>171</v>
      </c>
      <c r="D6" s="48">
        <v>25.477588480000001</v>
      </c>
      <c r="E6" s="48">
        <v>9.8007790100000012</v>
      </c>
      <c r="F6" s="49">
        <f t="shared" si="0"/>
        <v>0.14899174549707603</v>
      </c>
      <c r="G6" s="49">
        <f t="shared" si="1"/>
        <v>5.7314497134502929E-2</v>
      </c>
      <c r="O6" s="37"/>
    </row>
    <row r="7" spans="1:15" x14ac:dyDescent="0.35">
      <c r="A7" s="5" t="s">
        <v>162</v>
      </c>
      <c r="B7" s="53" t="s">
        <v>42</v>
      </c>
      <c r="C7" s="48">
        <v>335</v>
      </c>
      <c r="D7" s="48">
        <v>33.039482269999993</v>
      </c>
      <c r="E7" s="48">
        <v>19.652346300000001</v>
      </c>
      <c r="F7" s="49">
        <f t="shared" si="0"/>
        <v>9.8625320208955203E-2</v>
      </c>
      <c r="G7" s="49">
        <f t="shared" si="1"/>
        <v>5.8663720298507464E-2</v>
      </c>
      <c r="O7" s="37"/>
    </row>
    <row r="8" spans="1:15" x14ac:dyDescent="0.35">
      <c r="A8" s="5" t="s">
        <v>162</v>
      </c>
      <c r="B8" s="53" t="s">
        <v>41</v>
      </c>
      <c r="C8" s="48">
        <v>110</v>
      </c>
      <c r="D8" s="48">
        <v>34.837130129999998</v>
      </c>
      <c r="E8" s="48">
        <v>20.089500910000002</v>
      </c>
      <c r="F8" s="49">
        <f t="shared" si="0"/>
        <v>0.316701183</v>
      </c>
      <c r="G8" s="49">
        <f t="shared" si="1"/>
        <v>0.18263182645454548</v>
      </c>
      <c r="O8" s="37"/>
    </row>
    <row r="9" spans="1:15" x14ac:dyDescent="0.35">
      <c r="A9" s="5" t="s">
        <v>162</v>
      </c>
      <c r="B9" s="53" t="s">
        <v>40</v>
      </c>
      <c r="C9" s="48">
        <v>110</v>
      </c>
      <c r="D9" s="48">
        <v>87.98827593</v>
      </c>
      <c r="E9" s="48">
        <v>64.38133311</v>
      </c>
      <c r="F9" s="49">
        <f t="shared" si="0"/>
        <v>0.79989341754545451</v>
      </c>
      <c r="G9" s="49">
        <f t="shared" si="1"/>
        <v>0.58528484645454548</v>
      </c>
      <c r="O9" s="37"/>
    </row>
    <row r="10" spans="1:15" x14ac:dyDescent="0.35">
      <c r="A10" s="5" t="s">
        <v>162</v>
      </c>
      <c r="B10" s="53" t="s">
        <v>39</v>
      </c>
      <c r="C10" s="48">
        <v>335</v>
      </c>
      <c r="D10" s="48">
        <v>75.885127080000004</v>
      </c>
      <c r="E10" s="48">
        <v>20.752254969999999</v>
      </c>
      <c r="F10" s="49">
        <f t="shared" si="0"/>
        <v>0.22652276740298508</v>
      </c>
      <c r="G10" s="49">
        <f t="shared" si="1"/>
        <v>6.1947029761194025E-2</v>
      </c>
      <c r="O10" s="37"/>
    </row>
    <row r="11" spans="1:15" x14ac:dyDescent="0.35">
      <c r="A11" s="5" t="s">
        <v>162</v>
      </c>
      <c r="B11" s="53" t="s">
        <v>38</v>
      </c>
      <c r="C11" s="48">
        <v>110</v>
      </c>
      <c r="D11" s="48">
        <v>97.334890790000003</v>
      </c>
      <c r="E11" s="48">
        <v>73.089461289999988</v>
      </c>
      <c r="F11" s="49">
        <f t="shared" si="0"/>
        <v>0.88486264354545452</v>
      </c>
      <c r="G11" s="49">
        <f t="shared" si="1"/>
        <v>0.66444964809090901</v>
      </c>
      <c r="O11" s="37"/>
    </row>
    <row r="12" spans="1:15" x14ac:dyDescent="0.35">
      <c r="A12" s="5" t="s">
        <v>162</v>
      </c>
      <c r="B12" s="53" t="s">
        <v>175</v>
      </c>
      <c r="C12" s="48">
        <v>311</v>
      </c>
      <c r="D12" s="48">
        <v>136.09528610999999</v>
      </c>
      <c r="E12" s="48">
        <v>48.814818430000003</v>
      </c>
      <c r="F12" s="49">
        <f t="shared" si="0"/>
        <v>0.43760542157556265</v>
      </c>
      <c r="G12" s="49">
        <f t="shared" si="1"/>
        <v>0.15696083096463023</v>
      </c>
      <c r="O12" s="37"/>
    </row>
    <row r="13" spans="1:15" x14ac:dyDescent="0.35">
      <c r="A13" s="5" t="s">
        <v>162</v>
      </c>
      <c r="B13" s="53" t="s">
        <v>176</v>
      </c>
      <c r="C13" s="48">
        <v>335</v>
      </c>
      <c r="D13" s="48">
        <v>47.262731240000001</v>
      </c>
      <c r="E13" s="48">
        <v>11.94212501</v>
      </c>
      <c r="F13" s="49">
        <f t="shared" si="0"/>
        <v>0.14108277982089554</v>
      </c>
      <c r="G13" s="49">
        <f t="shared" si="1"/>
        <v>3.5648134358208954E-2</v>
      </c>
      <c r="O13" s="37"/>
    </row>
    <row r="14" spans="1:15" x14ac:dyDescent="0.35">
      <c r="A14" s="5" t="s">
        <v>162</v>
      </c>
      <c r="B14" s="53" t="s">
        <v>177</v>
      </c>
      <c r="C14" s="48">
        <v>136</v>
      </c>
      <c r="D14" s="48">
        <v>45.863106860000002</v>
      </c>
      <c r="E14" s="48">
        <v>24.876635780000001</v>
      </c>
      <c r="F14" s="49">
        <f t="shared" si="0"/>
        <v>0.3372287269117647</v>
      </c>
      <c r="G14" s="49">
        <f t="shared" si="1"/>
        <v>0.18291643955882353</v>
      </c>
      <c r="O14" s="37"/>
    </row>
    <row r="15" spans="1:15" x14ac:dyDescent="0.35">
      <c r="A15" s="5" t="s">
        <v>162</v>
      </c>
      <c r="B15" s="53" t="s">
        <v>178</v>
      </c>
      <c r="C15" s="48">
        <v>110</v>
      </c>
      <c r="D15" s="48">
        <v>90.157330139999985</v>
      </c>
      <c r="E15" s="48">
        <v>56.563871250000012</v>
      </c>
      <c r="F15" s="49">
        <f t="shared" si="0"/>
        <v>0.81961209218181807</v>
      </c>
      <c r="G15" s="49">
        <f t="shared" si="1"/>
        <v>0.51421701136363651</v>
      </c>
      <c r="O15" s="37"/>
    </row>
    <row r="16" spans="1:15" x14ac:dyDescent="0.35">
      <c r="A16" s="5" t="s">
        <v>162</v>
      </c>
      <c r="B16" s="53" t="s">
        <v>179</v>
      </c>
      <c r="C16" s="48">
        <v>763.4</v>
      </c>
      <c r="D16" s="48">
        <v>256.33230885000012</v>
      </c>
      <c r="E16" s="48">
        <v>97.009113900000031</v>
      </c>
      <c r="F16" s="49">
        <f t="shared" si="0"/>
        <v>0.33577719262509842</v>
      </c>
      <c r="G16" s="49">
        <f t="shared" si="1"/>
        <v>0.12707507715483368</v>
      </c>
      <c r="O16" s="37"/>
    </row>
    <row r="17" spans="1:15" x14ac:dyDescent="0.35">
      <c r="A17" s="5" t="s">
        <v>162</v>
      </c>
      <c r="B17" s="53" t="s">
        <v>180</v>
      </c>
      <c r="C17" s="48">
        <v>576.19999999999993</v>
      </c>
      <c r="D17" s="48">
        <v>228.34773772000011</v>
      </c>
      <c r="E17" s="48">
        <v>148.29323119</v>
      </c>
      <c r="F17" s="49">
        <f t="shared" si="0"/>
        <v>0.39629944068031958</v>
      </c>
      <c r="G17" s="49">
        <f t="shared" si="1"/>
        <v>0.25736416381464772</v>
      </c>
      <c r="O17" s="37"/>
    </row>
    <row r="18" spans="1:15" x14ac:dyDescent="0.35">
      <c r="A18" s="5" t="s">
        <v>162</v>
      </c>
      <c r="B18" s="53" t="s">
        <v>181</v>
      </c>
      <c r="C18" s="48">
        <v>1208.7</v>
      </c>
      <c r="D18" s="48">
        <v>301.47075937</v>
      </c>
      <c r="E18" s="48">
        <v>33.559584939999993</v>
      </c>
      <c r="F18" s="49">
        <f t="shared" si="0"/>
        <v>0.24941735697029865</v>
      </c>
      <c r="G18" s="49">
        <f t="shared" si="1"/>
        <v>2.7765024356746913E-2</v>
      </c>
      <c r="O18" s="37"/>
    </row>
    <row r="19" spans="1:15" x14ac:dyDescent="0.35">
      <c r="A19" s="5" t="s">
        <v>162</v>
      </c>
      <c r="B19" s="53" t="s">
        <v>182</v>
      </c>
      <c r="C19" s="48">
        <v>2790.2</v>
      </c>
      <c r="D19" s="48">
        <v>746.57179914999995</v>
      </c>
      <c r="E19" s="48">
        <v>165.18684872999989</v>
      </c>
      <c r="F19" s="49">
        <f t="shared" si="0"/>
        <v>0.26756927788330587</v>
      </c>
      <c r="G19" s="49">
        <f t="shared" si="1"/>
        <v>5.9202511909540498E-2</v>
      </c>
      <c r="O19" s="37"/>
    </row>
    <row r="20" spans="1:15" x14ac:dyDescent="0.35">
      <c r="A20" s="5" t="s">
        <v>162</v>
      </c>
      <c r="B20" s="53" t="s">
        <v>183</v>
      </c>
      <c r="C20" s="48">
        <v>113.68764975000001</v>
      </c>
      <c r="D20" s="48">
        <v>62.069000809999999</v>
      </c>
      <c r="E20" s="48">
        <v>40.565566060000002</v>
      </c>
      <c r="F20" s="49">
        <f t="shared" si="0"/>
        <v>0.54596080529846647</v>
      </c>
      <c r="G20" s="49">
        <f t="shared" si="1"/>
        <v>0.35681594394117555</v>
      </c>
      <c r="O20" s="37"/>
    </row>
    <row r="21" spans="1:15" x14ac:dyDescent="0.35">
      <c r="A21" s="5" t="s">
        <v>162</v>
      </c>
      <c r="B21" s="53" t="s">
        <v>184</v>
      </c>
      <c r="C21" s="48">
        <v>351.3</v>
      </c>
      <c r="D21" s="48">
        <v>32.860707619999999</v>
      </c>
      <c r="E21" s="48">
        <v>5.2377666999999999</v>
      </c>
      <c r="F21" s="49">
        <f t="shared" si="0"/>
        <v>9.354030065471107E-2</v>
      </c>
      <c r="G21" s="49">
        <f t="shared" si="1"/>
        <v>1.4909668943922573E-2</v>
      </c>
      <c r="O21" s="37"/>
    </row>
    <row r="22" spans="1:15" x14ac:dyDescent="0.35">
      <c r="A22" s="5" t="s">
        <v>162</v>
      </c>
      <c r="B22" s="53" t="s">
        <v>185</v>
      </c>
      <c r="C22" s="48">
        <v>432</v>
      </c>
      <c r="D22" s="48">
        <v>80.572820090000036</v>
      </c>
      <c r="E22" s="48">
        <v>39.30581024</v>
      </c>
      <c r="F22" s="49">
        <f t="shared" si="0"/>
        <v>0.18651115761574083</v>
      </c>
      <c r="G22" s="49">
        <f t="shared" si="1"/>
        <v>9.0985671851851857E-2</v>
      </c>
      <c r="O22" s="37"/>
    </row>
    <row r="23" spans="1:15" x14ac:dyDescent="0.35">
      <c r="A23" s="5" t="s">
        <v>162</v>
      </c>
      <c r="B23" s="53" t="s">
        <v>186</v>
      </c>
      <c r="C23" s="48">
        <v>2081.5</v>
      </c>
      <c r="D23" s="48">
        <v>509.20891390000003</v>
      </c>
      <c r="E23" s="48">
        <v>86.353004049999981</v>
      </c>
      <c r="F23" s="49">
        <f t="shared" si="0"/>
        <v>0.24463555796300746</v>
      </c>
      <c r="G23" s="49">
        <f t="shared" si="1"/>
        <v>4.1485949579630067E-2</v>
      </c>
      <c r="O23" s="37"/>
    </row>
    <row r="24" spans="1:15" x14ac:dyDescent="0.35">
      <c r="A24" s="5" t="s">
        <v>162</v>
      </c>
      <c r="B24" s="53" t="s">
        <v>187</v>
      </c>
      <c r="C24" s="48">
        <v>1519.6</v>
      </c>
      <c r="D24" s="48">
        <v>275.2793061299999</v>
      </c>
      <c r="E24" s="48">
        <v>160.58511541999991</v>
      </c>
      <c r="F24" s="49">
        <f t="shared" si="0"/>
        <v>0.18115247836930765</v>
      </c>
      <c r="G24" s="49">
        <f t="shared" si="1"/>
        <v>0.10567591170044743</v>
      </c>
      <c r="O24" s="37"/>
    </row>
    <row r="25" spans="1:15" x14ac:dyDescent="0.35">
      <c r="A25" s="5" t="s">
        <v>162</v>
      </c>
      <c r="B25" s="53" t="s">
        <v>188</v>
      </c>
      <c r="C25" s="48">
        <v>2190.4</v>
      </c>
      <c r="D25" s="48">
        <v>472.18032887999999</v>
      </c>
      <c r="E25" s="48">
        <v>307.41206992999992</v>
      </c>
      <c r="F25" s="49">
        <f t="shared" si="0"/>
        <v>0.21556808294375454</v>
      </c>
      <c r="G25" s="49">
        <f t="shared" si="1"/>
        <v>0.14034517436541266</v>
      </c>
      <c r="O25" s="37"/>
    </row>
    <row r="26" spans="1:15" x14ac:dyDescent="0.35">
      <c r="A26" s="5" t="s">
        <v>136</v>
      </c>
      <c r="B26" s="50" t="s">
        <v>189</v>
      </c>
      <c r="C26" s="42">
        <v>390</v>
      </c>
      <c r="D26" s="42">
        <v>50.047302129999998</v>
      </c>
      <c r="E26" s="42">
        <v>20.137583790000001</v>
      </c>
      <c r="F26" s="43">
        <f t="shared" si="0"/>
        <v>0.12832641571794873</v>
      </c>
      <c r="G26" s="43">
        <f t="shared" si="1"/>
        <v>5.163483023076923E-2</v>
      </c>
      <c r="O26" s="37"/>
    </row>
    <row r="27" spans="1:15" x14ac:dyDescent="0.35">
      <c r="A27" s="5" t="s">
        <v>162</v>
      </c>
      <c r="B27" s="53" t="s">
        <v>190</v>
      </c>
      <c r="C27" s="48">
        <v>10</v>
      </c>
      <c r="D27" s="48">
        <v>0</v>
      </c>
      <c r="E27" s="48">
        <v>0</v>
      </c>
      <c r="F27" s="49">
        <f t="shared" si="0"/>
        <v>0</v>
      </c>
      <c r="G27" s="49">
        <f t="shared" si="1"/>
        <v>0</v>
      </c>
      <c r="O27" s="37"/>
    </row>
    <row r="28" spans="1:15" x14ac:dyDescent="0.35">
      <c r="A28" s="5" t="s">
        <v>162</v>
      </c>
      <c r="B28" s="53" t="s">
        <v>191</v>
      </c>
      <c r="C28" s="48">
        <v>60</v>
      </c>
      <c r="D28" s="48">
        <v>0</v>
      </c>
      <c r="E28" s="48">
        <v>0</v>
      </c>
      <c r="F28" s="49">
        <f t="shared" si="0"/>
        <v>0</v>
      </c>
      <c r="G28" s="49">
        <f t="shared" si="1"/>
        <v>0</v>
      </c>
      <c r="O28" s="37"/>
    </row>
    <row r="29" spans="1:15" x14ac:dyDescent="0.35">
      <c r="A29" s="5" t="s">
        <v>162</v>
      </c>
      <c r="B29" s="53" t="s">
        <v>192</v>
      </c>
      <c r="C29" s="48">
        <v>107</v>
      </c>
      <c r="D29" s="48">
        <v>28.891712819999999</v>
      </c>
      <c r="E29" s="48">
        <v>9.3079199700000004</v>
      </c>
      <c r="F29" s="49">
        <f t="shared" si="0"/>
        <v>0.27001600766355138</v>
      </c>
      <c r="G29" s="49">
        <f t="shared" si="1"/>
        <v>8.6989906261682251E-2</v>
      </c>
      <c r="O29" s="37"/>
    </row>
    <row r="30" spans="1:15" x14ac:dyDescent="0.35">
      <c r="A30" s="5" t="s">
        <v>162</v>
      </c>
      <c r="B30" s="53" t="s">
        <v>193</v>
      </c>
      <c r="C30" s="48">
        <v>55</v>
      </c>
      <c r="D30" s="48">
        <v>20.517393299999991</v>
      </c>
      <c r="E30" s="48">
        <v>10.36687652</v>
      </c>
      <c r="F30" s="49">
        <f t="shared" si="0"/>
        <v>0.37304351454545437</v>
      </c>
      <c r="G30" s="49">
        <f t="shared" si="1"/>
        <v>0.188488664</v>
      </c>
      <c r="O30" s="37"/>
    </row>
    <row r="31" spans="1:15" x14ac:dyDescent="0.35">
      <c r="A31" s="5" t="s">
        <v>162</v>
      </c>
      <c r="B31" s="53" t="s">
        <v>194</v>
      </c>
      <c r="C31" s="48">
        <v>90</v>
      </c>
      <c r="D31" s="48">
        <v>0</v>
      </c>
      <c r="E31" s="48">
        <v>0</v>
      </c>
      <c r="F31" s="49">
        <f t="shared" si="0"/>
        <v>0</v>
      </c>
      <c r="G31" s="49">
        <f t="shared" si="1"/>
        <v>0</v>
      </c>
      <c r="O31" s="37"/>
    </row>
    <row r="32" spans="1:15" x14ac:dyDescent="0.35">
      <c r="A32" s="5" t="s">
        <v>162</v>
      </c>
      <c r="B32" s="53" t="s">
        <v>195</v>
      </c>
      <c r="C32" s="48">
        <v>18</v>
      </c>
      <c r="D32" s="48">
        <v>0.63819601000000004</v>
      </c>
      <c r="E32" s="48">
        <v>0.46278730000000001</v>
      </c>
      <c r="F32" s="49">
        <f t="shared" si="0"/>
        <v>3.5455333888888892E-2</v>
      </c>
      <c r="G32" s="49">
        <f t="shared" si="1"/>
        <v>2.5710405555555555E-2</v>
      </c>
      <c r="O32" s="37"/>
    </row>
    <row r="33" spans="1:15" x14ac:dyDescent="0.35">
      <c r="A33" s="5" t="s">
        <v>162</v>
      </c>
      <c r="B33" s="53" t="s">
        <v>196</v>
      </c>
      <c r="C33" s="48">
        <v>50</v>
      </c>
      <c r="D33" s="48">
        <v>0</v>
      </c>
      <c r="E33" s="48">
        <v>0</v>
      </c>
      <c r="F33" s="49">
        <f t="shared" si="0"/>
        <v>0</v>
      </c>
      <c r="G33" s="49">
        <f t="shared" si="1"/>
        <v>0</v>
      </c>
      <c r="O33" s="37"/>
    </row>
    <row r="34" spans="1:15" x14ac:dyDescent="0.35">
      <c r="A34" s="5" t="s">
        <v>136</v>
      </c>
      <c r="B34" s="50" t="s">
        <v>197</v>
      </c>
      <c r="C34" s="42">
        <v>25158.334223049991</v>
      </c>
      <c r="D34" s="42">
        <v>4092.0415600699998</v>
      </c>
      <c r="E34" s="42">
        <v>1279.7757408800001</v>
      </c>
      <c r="F34" s="43">
        <f t="shared" si="0"/>
        <v>0.16265153025596121</v>
      </c>
      <c r="G34" s="43">
        <f t="shared" si="1"/>
        <v>5.0868858388385403E-2</v>
      </c>
      <c r="O34" s="37"/>
    </row>
    <row r="35" spans="1:15" x14ac:dyDescent="0.35">
      <c r="A35" s="5" t="s">
        <v>162</v>
      </c>
      <c r="B35" s="53" t="s">
        <v>198</v>
      </c>
      <c r="C35" s="48">
        <v>250</v>
      </c>
      <c r="D35" s="48">
        <v>229.51085993000001</v>
      </c>
      <c r="E35" s="48">
        <v>119.99903078</v>
      </c>
      <c r="F35" s="49">
        <f t="shared" si="0"/>
        <v>0.91804343972000002</v>
      </c>
      <c r="G35" s="49">
        <f t="shared" si="1"/>
        <v>0.47999612312000001</v>
      </c>
      <c r="O35" s="37"/>
    </row>
    <row r="36" spans="1:15" x14ac:dyDescent="0.35">
      <c r="A36" s="5" t="s">
        <v>162</v>
      </c>
      <c r="B36" s="53" t="s">
        <v>199</v>
      </c>
      <c r="C36" s="48">
        <v>20</v>
      </c>
      <c r="D36" s="48">
        <v>3.09433048</v>
      </c>
      <c r="E36" s="48">
        <v>1.59795873</v>
      </c>
      <c r="F36" s="49">
        <f t="shared" si="0"/>
        <v>0.15471652399999999</v>
      </c>
      <c r="G36" s="49">
        <f t="shared" si="1"/>
        <v>7.9897936500000002E-2</v>
      </c>
      <c r="O36" s="37"/>
    </row>
    <row r="37" spans="1:15" x14ac:dyDescent="0.35">
      <c r="A37" s="5" t="s">
        <v>162</v>
      </c>
      <c r="B37" s="53" t="s">
        <v>200</v>
      </c>
      <c r="C37" s="48">
        <v>442.60119845000003</v>
      </c>
      <c r="D37" s="48">
        <v>277.25811663000002</v>
      </c>
      <c r="E37" s="48">
        <v>64.752886250000003</v>
      </c>
      <c r="F37" s="49">
        <f t="shared" si="0"/>
        <v>0.62642875256769426</v>
      </c>
      <c r="G37" s="49">
        <f t="shared" si="1"/>
        <v>0.14630074766350873</v>
      </c>
      <c r="O37" s="37"/>
    </row>
    <row r="38" spans="1:15" x14ac:dyDescent="0.35">
      <c r="A38" s="5" t="s">
        <v>162</v>
      </c>
      <c r="B38" s="53" t="s">
        <v>201</v>
      </c>
      <c r="C38" s="48">
        <v>2887.2030246000008</v>
      </c>
      <c r="D38" s="48">
        <v>611.58544760999996</v>
      </c>
      <c r="E38" s="48">
        <v>80.578370999999976</v>
      </c>
      <c r="F38" s="49">
        <f t="shared" si="0"/>
        <v>0.21182627006104993</v>
      </c>
      <c r="G38" s="49">
        <f t="shared" si="1"/>
        <v>2.7908799732281893E-2</v>
      </c>
      <c r="O38" s="37"/>
    </row>
    <row r="39" spans="1:15" x14ac:dyDescent="0.35">
      <c r="A39" s="5" t="s">
        <v>162</v>
      </c>
      <c r="B39" s="53" t="s">
        <v>202</v>
      </c>
      <c r="C39" s="48">
        <v>2498</v>
      </c>
      <c r="D39" s="48">
        <v>1434.2928073099999</v>
      </c>
      <c r="E39" s="48">
        <v>532.62922695000009</v>
      </c>
      <c r="F39" s="49">
        <f t="shared" si="0"/>
        <v>0.57417646409527623</v>
      </c>
      <c r="G39" s="49">
        <f t="shared" si="1"/>
        <v>0.21322226859487595</v>
      </c>
      <c r="O39" s="37"/>
    </row>
    <row r="40" spans="1:15" x14ac:dyDescent="0.35">
      <c r="A40" s="5" t="s">
        <v>162</v>
      </c>
      <c r="B40" s="53" t="s">
        <v>203</v>
      </c>
      <c r="C40" s="48">
        <v>16920.416000000001</v>
      </c>
      <c r="D40" s="48">
        <v>780.21592049000003</v>
      </c>
      <c r="E40" s="48">
        <v>307.32304344999989</v>
      </c>
      <c r="F40" s="49">
        <f t="shared" si="0"/>
        <v>4.6110918342078588E-2</v>
      </c>
      <c r="G40" s="49">
        <f t="shared" si="1"/>
        <v>1.8162853883143291E-2</v>
      </c>
      <c r="O40" s="37"/>
    </row>
    <row r="41" spans="1:15" x14ac:dyDescent="0.35">
      <c r="A41" s="5" t="s">
        <v>162</v>
      </c>
      <c r="B41" s="53" t="s">
        <v>204</v>
      </c>
      <c r="C41" s="48">
        <v>200</v>
      </c>
      <c r="D41" s="48">
        <v>6</v>
      </c>
      <c r="E41" s="48">
        <v>0</v>
      </c>
      <c r="F41" s="49">
        <f t="shared" si="0"/>
        <v>0.03</v>
      </c>
      <c r="G41" s="49">
        <f t="shared" si="1"/>
        <v>0</v>
      </c>
      <c r="O41" s="37"/>
    </row>
    <row r="42" spans="1:15" x14ac:dyDescent="0.35">
      <c r="A42" s="5" t="s">
        <v>162</v>
      </c>
      <c r="B42" s="53" t="s">
        <v>205</v>
      </c>
      <c r="C42" s="48">
        <v>250</v>
      </c>
      <c r="D42" s="48">
        <v>0</v>
      </c>
      <c r="E42" s="48">
        <v>0</v>
      </c>
      <c r="F42" s="49">
        <f t="shared" si="0"/>
        <v>0</v>
      </c>
      <c r="G42" s="49">
        <f t="shared" si="1"/>
        <v>0</v>
      </c>
      <c r="O42" s="37"/>
    </row>
    <row r="43" spans="1:15" x14ac:dyDescent="0.35">
      <c r="A43" s="5" t="s">
        <v>162</v>
      </c>
      <c r="B43" s="53" t="s">
        <v>206</v>
      </c>
      <c r="C43" s="48">
        <v>15.114000000000001</v>
      </c>
      <c r="D43" s="48">
        <v>0.36672703000000001</v>
      </c>
      <c r="E43" s="48">
        <v>0.13283353000000001</v>
      </c>
      <c r="F43" s="49">
        <f t="shared" si="0"/>
        <v>2.4264061797009396E-2</v>
      </c>
      <c r="G43" s="49">
        <f t="shared" si="1"/>
        <v>8.7887739843853386E-3</v>
      </c>
      <c r="O43" s="37"/>
    </row>
    <row r="44" spans="1:15" x14ac:dyDescent="0.35">
      <c r="A44" s="5" t="s">
        <v>162</v>
      </c>
      <c r="B44" s="53" t="s">
        <v>207</v>
      </c>
      <c r="C44" s="48">
        <v>1000</v>
      </c>
      <c r="D44" s="48">
        <v>223.98005484999999</v>
      </c>
      <c r="E44" s="48">
        <v>80.732555549999987</v>
      </c>
      <c r="F44" s="49">
        <f t="shared" si="0"/>
        <v>0.22398005485</v>
      </c>
      <c r="G44" s="49">
        <f t="shared" si="1"/>
        <v>8.0732555549999988E-2</v>
      </c>
      <c r="O44" s="37"/>
    </row>
    <row r="45" spans="1:15" x14ac:dyDescent="0.35">
      <c r="A45" s="5" t="s">
        <v>162</v>
      </c>
      <c r="B45" s="53" t="s">
        <v>208</v>
      </c>
      <c r="C45" s="48">
        <v>7.5848000000000004</v>
      </c>
      <c r="D45" s="48">
        <v>0</v>
      </c>
      <c r="E45" s="48">
        <v>0</v>
      </c>
      <c r="F45" s="49">
        <f t="shared" si="0"/>
        <v>0</v>
      </c>
      <c r="G45" s="49">
        <f t="shared" si="1"/>
        <v>0</v>
      </c>
      <c r="O45" s="37"/>
    </row>
    <row r="46" spans="1:15" x14ac:dyDescent="0.35">
      <c r="A46" s="5" t="s">
        <v>162</v>
      </c>
      <c r="B46" s="53" t="s">
        <v>209</v>
      </c>
      <c r="C46" s="48">
        <v>6.3055199999999996</v>
      </c>
      <c r="D46" s="48">
        <v>3.1861645799999998</v>
      </c>
      <c r="E46" s="48">
        <v>1.1149589999999999E-2</v>
      </c>
      <c r="F46" s="49">
        <f t="shared" si="0"/>
        <v>0.50529767251551028</v>
      </c>
      <c r="G46" s="49">
        <f t="shared" si="1"/>
        <v>1.7682268869181289E-3</v>
      </c>
      <c r="O46" s="37"/>
    </row>
    <row r="47" spans="1:15" x14ac:dyDescent="0.35">
      <c r="A47" s="5" t="s">
        <v>162</v>
      </c>
      <c r="B47" s="53" t="s">
        <v>210</v>
      </c>
      <c r="C47" s="48">
        <v>9.2058400000000002</v>
      </c>
      <c r="D47" s="48">
        <v>0</v>
      </c>
      <c r="E47" s="48">
        <v>0</v>
      </c>
      <c r="F47" s="49">
        <f t="shared" si="0"/>
        <v>0</v>
      </c>
      <c r="G47" s="49">
        <f t="shared" si="1"/>
        <v>0</v>
      </c>
      <c r="O47" s="37"/>
    </row>
    <row r="48" spans="1:15" x14ac:dyDescent="0.35">
      <c r="A48" s="5" t="s">
        <v>162</v>
      </c>
      <c r="B48" s="53" t="s">
        <v>211</v>
      </c>
      <c r="C48" s="48">
        <v>12.557359999999999</v>
      </c>
      <c r="D48" s="48">
        <v>3.9939087</v>
      </c>
      <c r="E48" s="48">
        <v>1.21702639</v>
      </c>
      <c r="F48" s="49">
        <f t="shared" si="0"/>
        <v>0.31805321341428455</v>
      </c>
      <c r="G48" s="49">
        <f t="shared" si="1"/>
        <v>9.6917376741608122E-2</v>
      </c>
      <c r="O48" s="37"/>
    </row>
    <row r="49" spans="1:15" x14ac:dyDescent="0.35">
      <c r="A49" s="5" t="s">
        <v>162</v>
      </c>
      <c r="B49" s="53" t="s">
        <v>212</v>
      </c>
      <c r="C49" s="48">
        <v>2.5473400000000002</v>
      </c>
      <c r="D49" s="48">
        <v>0.35262288000000003</v>
      </c>
      <c r="E49" s="48">
        <v>7.608261999999999E-2</v>
      </c>
      <c r="F49" s="49">
        <f t="shared" si="0"/>
        <v>0.13842788163339012</v>
      </c>
      <c r="G49" s="49">
        <f t="shared" si="1"/>
        <v>2.9867477447062422E-2</v>
      </c>
      <c r="O49" s="37"/>
    </row>
    <row r="50" spans="1:15" x14ac:dyDescent="0.35">
      <c r="A50" s="5" t="s">
        <v>162</v>
      </c>
      <c r="B50" s="53" t="s">
        <v>213</v>
      </c>
      <c r="C50" s="48">
        <v>0.87159999999999982</v>
      </c>
      <c r="D50" s="48">
        <v>0</v>
      </c>
      <c r="E50" s="48">
        <v>0</v>
      </c>
      <c r="F50" s="49">
        <f t="shared" si="0"/>
        <v>0</v>
      </c>
      <c r="G50" s="49">
        <f t="shared" si="1"/>
        <v>0</v>
      </c>
      <c r="O50" s="37"/>
    </row>
    <row r="51" spans="1:15" x14ac:dyDescent="0.35">
      <c r="A51" s="5" t="s">
        <v>162</v>
      </c>
      <c r="B51" s="53" t="s">
        <v>214</v>
      </c>
      <c r="C51" s="48">
        <v>1.9812799999999999</v>
      </c>
      <c r="D51" s="48">
        <v>0</v>
      </c>
      <c r="E51" s="48">
        <v>0</v>
      </c>
      <c r="F51" s="49">
        <f t="shared" si="0"/>
        <v>0</v>
      </c>
      <c r="G51" s="49">
        <f t="shared" si="1"/>
        <v>0</v>
      </c>
      <c r="O51" s="37"/>
    </row>
    <row r="52" spans="1:15" x14ac:dyDescent="0.35">
      <c r="A52" s="5" t="s">
        <v>162</v>
      </c>
      <c r="B52" s="53" t="s">
        <v>215</v>
      </c>
      <c r="C52" s="48">
        <v>0.86921999999999999</v>
      </c>
      <c r="D52" s="48">
        <v>4.4952190000000003E-2</v>
      </c>
      <c r="E52" s="48">
        <v>3.8449519999999987E-2</v>
      </c>
      <c r="F52" s="49">
        <f t="shared" si="0"/>
        <v>5.1715549573180558E-2</v>
      </c>
      <c r="G52" s="49">
        <f t="shared" si="1"/>
        <v>4.4234509100112729E-2</v>
      </c>
      <c r="O52" s="37"/>
    </row>
    <row r="53" spans="1:15" x14ac:dyDescent="0.35">
      <c r="A53" s="5" t="s">
        <v>162</v>
      </c>
      <c r="B53" s="53" t="s">
        <v>216</v>
      </c>
      <c r="C53" s="48">
        <v>3.0829</v>
      </c>
      <c r="D53" s="48">
        <v>3.04081621</v>
      </c>
      <c r="E53" s="48">
        <v>0.79039877000000014</v>
      </c>
      <c r="F53" s="49">
        <f t="shared" si="0"/>
        <v>0.98634928476434525</v>
      </c>
      <c r="G53" s="49">
        <f t="shared" si="1"/>
        <v>0.25638157903272896</v>
      </c>
      <c r="O53" s="37"/>
    </row>
    <row r="54" spans="1:15" x14ac:dyDescent="0.35">
      <c r="A54" s="5" t="s">
        <v>162</v>
      </c>
      <c r="B54" s="53" t="s">
        <v>217</v>
      </c>
      <c r="C54" s="48">
        <v>1.07012</v>
      </c>
      <c r="D54" s="48">
        <v>1.07012</v>
      </c>
      <c r="E54" s="48">
        <v>0.83426182000000004</v>
      </c>
      <c r="F54" s="49">
        <f t="shared" si="0"/>
        <v>1</v>
      </c>
      <c r="G54" s="49">
        <f t="shared" si="1"/>
        <v>0.77959651254064977</v>
      </c>
      <c r="O54" s="37"/>
    </row>
    <row r="55" spans="1:15" x14ac:dyDescent="0.35">
      <c r="A55" s="5" t="s">
        <v>162</v>
      </c>
      <c r="B55" s="53" t="s">
        <v>218</v>
      </c>
      <c r="C55" s="48">
        <v>3.4127999999999998</v>
      </c>
      <c r="D55" s="48">
        <v>0.12322134</v>
      </c>
      <c r="E55" s="48">
        <v>0</v>
      </c>
      <c r="F55" s="49">
        <f t="shared" si="0"/>
        <v>3.6105643459915612E-2</v>
      </c>
      <c r="G55" s="49">
        <f t="shared" si="1"/>
        <v>0</v>
      </c>
      <c r="O55" s="37"/>
    </row>
    <row r="56" spans="1:15" x14ac:dyDescent="0.35">
      <c r="A56" s="5" t="s">
        <v>162</v>
      </c>
      <c r="B56" s="53" t="s">
        <v>219</v>
      </c>
      <c r="C56" s="48">
        <v>0.63419999999999999</v>
      </c>
      <c r="D56" s="48">
        <v>0</v>
      </c>
      <c r="E56" s="48">
        <v>0</v>
      </c>
      <c r="F56" s="49">
        <f t="shared" si="0"/>
        <v>0</v>
      </c>
      <c r="G56" s="49">
        <f t="shared" si="1"/>
        <v>0</v>
      </c>
      <c r="O56" s="37"/>
    </row>
    <row r="57" spans="1:15" x14ac:dyDescent="0.35">
      <c r="A57" s="5" t="s">
        <v>162</v>
      </c>
      <c r="B57" s="53" t="s">
        <v>220</v>
      </c>
      <c r="C57" s="48">
        <v>0.58919999999999995</v>
      </c>
      <c r="D57" s="48">
        <v>0</v>
      </c>
      <c r="E57" s="48">
        <v>0</v>
      </c>
      <c r="F57" s="49">
        <f t="shared" si="0"/>
        <v>0</v>
      </c>
      <c r="G57" s="49">
        <f t="shared" si="1"/>
        <v>0</v>
      </c>
      <c r="O57" s="37"/>
    </row>
    <row r="58" spans="1:15" x14ac:dyDescent="0.35">
      <c r="A58" s="5" t="s">
        <v>162</v>
      </c>
      <c r="B58" s="53" t="s">
        <v>221</v>
      </c>
      <c r="C58" s="48">
        <v>2.4712000000000001</v>
      </c>
      <c r="D58" s="48">
        <v>0.65683437</v>
      </c>
      <c r="E58" s="48">
        <v>0.41365065000000001</v>
      </c>
      <c r="F58" s="49">
        <f t="shared" si="0"/>
        <v>0.26579571463256718</v>
      </c>
      <c r="G58" s="49">
        <f t="shared" si="1"/>
        <v>0.1673885764001295</v>
      </c>
      <c r="O58" s="37"/>
    </row>
    <row r="59" spans="1:15" x14ac:dyDescent="0.35">
      <c r="A59" s="5" t="s">
        <v>162</v>
      </c>
      <c r="B59" s="53" t="s">
        <v>222</v>
      </c>
      <c r="C59" s="48">
        <v>12.659840000000001</v>
      </c>
      <c r="D59" s="48">
        <v>3.3928093800000001</v>
      </c>
      <c r="E59" s="48">
        <v>3.3927879500000011</v>
      </c>
      <c r="F59" s="49">
        <f t="shared" si="0"/>
        <v>0.26799780881906882</v>
      </c>
      <c r="G59" s="49">
        <f t="shared" si="1"/>
        <v>0.26799611606465806</v>
      </c>
      <c r="O59" s="37"/>
    </row>
    <row r="60" spans="1:15" x14ac:dyDescent="0.35">
      <c r="A60" s="5" t="s">
        <v>162</v>
      </c>
      <c r="B60" s="53" t="s">
        <v>223</v>
      </c>
      <c r="C60" s="48">
        <v>12.34864</v>
      </c>
      <c r="D60" s="48">
        <v>0.42994336999999988</v>
      </c>
      <c r="E60" s="48">
        <v>6.6772950000000011E-2</v>
      </c>
      <c r="F60" s="49">
        <f t="shared" si="0"/>
        <v>3.4817062445743008E-2</v>
      </c>
      <c r="G60" s="49">
        <f t="shared" si="1"/>
        <v>5.4073120602754644E-3</v>
      </c>
      <c r="O60" s="37"/>
    </row>
    <row r="61" spans="1:15" x14ac:dyDescent="0.35">
      <c r="A61" s="5" t="s">
        <v>162</v>
      </c>
      <c r="B61" s="53" t="s">
        <v>224</v>
      </c>
      <c r="C61" s="48">
        <v>15.9252</v>
      </c>
      <c r="D61" s="48">
        <v>0</v>
      </c>
      <c r="E61" s="48">
        <v>0</v>
      </c>
      <c r="F61" s="49">
        <f t="shared" si="0"/>
        <v>0</v>
      </c>
      <c r="G61" s="49">
        <f t="shared" si="1"/>
        <v>0</v>
      </c>
      <c r="O61" s="37"/>
    </row>
    <row r="62" spans="1:15" x14ac:dyDescent="0.35">
      <c r="A62" s="5" t="s">
        <v>162</v>
      </c>
      <c r="B62" s="53" t="s">
        <v>225</v>
      </c>
      <c r="C62" s="48">
        <v>2.5179200000000002</v>
      </c>
      <c r="D62" s="48">
        <v>0.67106475999999993</v>
      </c>
      <c r="E62" s="48">
        <v>0.29559023000000001</v>
      </c>
      <c r="F62" s="49">
        <f t="shared" si="0"/>
        <v>0.26651552074728341</v>
      </c>
      <c r="G62" s="49">
        <f t="shared" si="1"/>
        <v>0.11739460745377137</v>
      </c>
      <c r="O62" s="37"/>
    </row>
    <row r="63" spans="1:15" x14ac:dyDescent="0.35">
      <c r="A63" s="5" t="s">
        <v>162</v>
      </c>
      <c r="B63" s="53" t="s">
        <v>226</v>
      </c>
      <c r="C63" s="48">
        <v>0.85777999999999999</v>
      </c>
      <c r="D63" s="48">
        <v>0</v>
      </c>
      <c r="E63" s="48">
        <v>0</v>
      </c>
      <c r="F63" s="49">
        <f t="shared" si="0"/>
        <v>0</v>
      </c>
      <c r="G63" s="49">
        <f t="shared" si="1"/>
        <v>0</v>
      </c>
      <c r="O63" s="37"/>
    </row>
    <row r="64" spans="1:15" x14ac:dyDescent="0.35">
      <c r="A64" s="5" t="s">
        <v>162</v>
      </c>
      <c r="B64" s="53" t="s">
        <v>227</v>
      </c>
      <c r="C64" s="48">
        <v>0.43724000000000002</v>
      </c>
      <c r="D64" s="48">
        <v>0</v>
      </c>
      <c r="E64" s="48">
        <v>0</v>
      </c>
      <c r="F64" s="49">
        <f t="shared" si="0"/>
        <v>0</v>
      </c>
      <c r="G64" s="49">
        <f t="shared" si="1"/>
        <v>0</v>
      </c>
      <c r="O64" s="37"/>
    </row>
    <row r="65" spans="1:15" x14ac:dyDescent="0.35">
      <c r="A65" s="5" t="s">
        <v>162</v>
      </c>
      <c r="B65" s="53" t="s">
        <v>228</v>
      </c>
      <c r="C65" s="48">
        <v>2.0699999999999998</v>
      </c>
      <c r="D65" s="48">
        <v>2.0697950000000001</v>
      </c>
      <c r="E65" s="48">
        <v>0</v>
      </c>
      <c r="F65" s="49">
        <f t="shared" si="0"/>
        <v>0.99990096618357494</v>
      </c>
      <c r="G65" s="49">
        <f t="shared" si="1"/>
        <v>0</v>
      </c>
      <c r="O65" s="37"/>
    </row>
    <row r="66" spans="1:15" x14ac:dyDescent="0.35">
      <c r="A66" s="5" t="s">
        <v>162</v>
      </c>
      <c r="B66" s="53" t="s">
        <v>229</v>
      </c>
      <c r="C66" s="48">
        <v>525</v>
      </c>
      <c r="D66" s="48">
        <v>506.70504295999979</v>
      </c>
      <c r="E66" s="48">
        <v>84.893664150000006</v>
      </c>
      <c r="F66" s="49">
        <f t="shared" si="0"/>
        <v>0.96515246278095201</v>
      </c>
      <c r="G66" s="49">
        <f t="shared" si="1"/>
        <v>0.16170221742857144</v>
      </c>
      <c r="O66" s="37"/>
    </row>
    <row r="67" spans="1:15" x14ac:dyDescent="0.35">
      <c r="A67" s="5" t="s">
        <v>162</v>
      </c>
      <c r="B67" s="53" t="s">
        <v>230</v>
      </c>
      <c r="C67" s="48">
        <v>50</v>
      </c>
      <c r="D67" s="48">
        <v>0</v>
      </c>
      <c r="E67" s="48">
        <v>0</v>
      </c>
      <c r="F67" s="49">
        <f t="shared" si="0"/>
        <v>0</v>
      </c>
      <c r="G67" s="49">
        <f t="shared" si="1"/>
        <v>0</v>
      </c>
      <c r="O67" s="37"/>
    </row>
    <row r="68" spans="1:15" x14ac:dyDescent="0.35">
      <c r="A68" s="5" t="s">
        <v>136</v>
      </c>
      <c r="B68" s="50" t="s">
        <v>231</v>
      </c>
      <c r="C68" s="42">
        <v>536.84566934999987</v>
      </c>
      <c r="D68" s="42">
        <v>84.885659829999994</v>
      </c>
      <c r="E68" s="42">
        <v>24.90202391</v>
      </c>
      <c r="F68" s="43">
        <f t="shared" si="0"/>
        <v>0.15811929699046945</v>
      </c>
      <c r="G68" s="43">
        <f t="shared" si="1"/>
        <v>4.6385815014864114E-2</v>
      </c>
      <c r="O68" s="37"/>
    </row>
    <row r="69" spans="1:15" x14ac:dyDescent="0.35">
      <c r="A69" s="5" t="s">
        <v>162</v>
      </c>
      <c r="B69" s="53" t="s">
        <v>232</v>
      </c>
      <c r="C69" s="48">
        <v>261.95266934999989</v>
      </c>
      <c r="D69" s="48">
        <v>51.844473950000001</v>
      </c>
      <c r="E69" s="48">
        <v>6.0356029600000003</v>
      </c>
      <c r="F69" s="49">
        <f t="shared" ref="F69:F100" si="2">D69/C69</f>
        <v>0.19791542525084799</v>
      </c>
      <c r="G69" s="49">
        <f t="shared" ref="G69:G100" si="3">E69/C69</f>
        <v>2.3040814873070515E-2</v>
      </c>
      <c r="O69" s="37"/>
    </row>
    <row r="70" spans="1:15" x14ac:dyDescent="0.35">
      <c r="A70" s="5" t="s">
        <v>162</v>
      </c>
      <c r="B70" s="53" t="s">
        <v>233</v>
      </c>
      <c r="C70" s="48">
        <v>220</v>
      </c>
      <c r="D70" s="48">
        <v>2.5784257799999999</v>
      </c>
      <c r="E70" s="48">
        <v>0</v>
      </c>
      <c r="F70" s="49">
        <f t="shared" si="2"/>
        <v>1.1720117181818181E-2</v>
      </c>
      <c r="G70" s="49">
        <f t="shared" si="3"/>
        <v>0</v>
      </c>
      <c r="O70" s="37"/>
    </row>
    <row r="71" spans="1:15" x14ac:dyDescent="0.35">
      <c r="A71" s="5" t="s">
        <v>162</v>
      </c>
      <c r="B71" s="53" t="s">
        <v>234</v>
      </c>
      <c r="C71" s="48">
        <v>12</v>
      </c>
      <c r="D71" s="48">
        <v>0</v>
      </c>
      <c r="E71" s="48">
        <v>0</v>
      </c>
      <c r="F71" s="49">
        <f t="shared" si="2"/>
        <v>0</v>
      </c>
      <c r="G71" s="49">
        <f t="shared" si="3"/>
        <v>0</v>
      </c>
      <c r="O71" s="37"/>
    </row>
    <row r="72" spans="1:15" ht="26" x14ac:dyDescent="0.35">
      <c r="A72" s="5" t="s">
        <v>162</v>
      </c>
      <c r="B72" s="53" t="s">
        <v>235</v>
      </c>
      <c r="C72" s="48">
        <v>42.893000000000001</v>
      </c>
      <c r="D72" s="48">
        <v>30.462760100000001</v>
      </c>
      <c r="E72" s="48">
        <v>18.866420949999998</v>
      </c>
      <c r="F72" s="49">
        <f t="shared" si="2"/>
        <v>0.71020353204485576</v>
      </c>
      <c r="G72" s="49">
        <f t="shared" si="3"/>
        <v>0.4398484822698342</v>
      </c>
      <c r="O72" s="37"/>
    </row>
    <row r="73" spans="1:15" x14ac:dyDescent="0.35">
      <c r="A73" s="5" t="s">
        <v>136</v>
      </c>
      <c r="B73" s="50" t="s">
        <v>236</v>
      </c>
      <c r="C73" s="42">
        <v>800.66099311000005</v>
      </c>
      <c r="D73" s="42">
        <v>571.15084424999998</v>
      </c>
      <c r="E73" s="42">
        <v>170.30578715999999</v>
      </c>
      <c r="F73" s="43">
        <f t="shared" si="2"/>
        <v>0.71334915671548338</v>
      </c>
      <c r="G73" s="43">
        <f t="shared" si="3"/>
        <v>0.21270648704701201</v>
      </c>
      <c r="O73" s="37"/>
    </row>
    <row r="74" spans="1:15" x14ac:dyDescent="0.35">
      <c r="A74" s="5" t="s">
        <v>162</v>
      </c>
      <c r="B74" s="53" t="s">
        <v>237</v>
      </c>
      <c r="C74" s="48">
        <v>54.8</v>
      </c>
      <c r="D74" s="48">
        <v>8.2251665499999991</v>
      </c>
      <c r="E74" s="48">
        <v>8.2251665499999991</v>
      </c>
      <c r="F74" s="49">
        <f t="shared" si="2"/>
        <v>0.15009428010948905</v>
      </c>
      <c r="G74" s="49">
        <f t="shared" si="3"/>
        <v>0.15009428010948905</v>
      </c>
      <c r="O74" s="37"/>
    </row>
    <row r="75" spans="1:15" x14ac:dyDescent="0.35">
      <c r="A75" s="5" t="s">
        <v>162</v>
      </c>
      <c r="B75" s="53" t="s">
        <v>238</v>
      </c>
      <c r="C75" s="48">
        <v>43.422685000000001</v>
      </c>
      <c r="D75" s="48">
        <v>34.716461000000002</v>
      </c>
      <c r="E75" s="48">
        <v>29.276873890000001</v>
      </c>
      <c r="F75" s="49">
        <f t="shared" si="2"/>
        <v>0.79950056059407659</v>
      </c>
      <c r="G75" s="49">
        <f t="shared" si="3"/>
        <v>0.67422993050752156</v>
      </c>
      <c r="O75" s="37"/>
    </row>
    <row r="76" spans="1:15" x14ac:dyDescent="0.35">
      <c r="A76" s="5" t="s">
        <v>162</v>
      </c>
      <c r="B76" s="53" t="s">
        <v>239</v>
      </c>
      <c r="C76" s="48">
        <v>315</v>
      </c>
      <c r="D76" s="48">
        <v>268.25353336000001</v>
      </c>
      <c r="E76" s="48">
        <v>96.64349867</v>
      </c>
      <c r="F76" s="49">
        <f t="shared" si="2"/>
        <v>0.85159851860317459</v>
      </c>
      <c r="G76" s="49">
        <f t="shared" si="3"/>
        <v>0.30680475768253967</v>
      </c>
      <c r="O76" s="37"/>
    </row>
    <row r="77" spans="1:15" x14ac:dyDescent="0.35">
      <c r="A77" s="5" t="s">
        <v>162</v>
      </c>
      <c r="B77" s="53" t="s">
        <v>240</v>
      </c>
      <c r="C77" s="48">
        <v>145.66000099999999</v>
      </c>
      <c r="D77" s="48">
        <v>114.04</v>
      </c>
      <c r="E77" s="48">
        <v>17.740994100000002</v>
      </c>
      <c r="F77" s="49">
        <f t="shared" si="2"/>
        <v>0.78291912135851227</v>
      </c>
      <c r="G77" s="49">
        <f t="shared" si="3"/>
        <v>0.12179729492106761</v>
      </c>
      <c r="O77" s="37"/>
    </row>
    <row r="78" spans="1:15" x14ac:dyDescent="0.35">
      <c r="A78" s="5" t="s">
        <v>162</v>
      </c>
      <c r="B78" s="53" t="s">
        <v>241</v>
      </c>
      <c r="C78" s="48">
        <v>25.300000010000002</v>
      </c>
      <c r="D78" s="48">
        <v>1.7815226</v>
      </c>
      <c r="E78" s="48">
        <v>1.7815225299999999</v>
      </c>
      <c r="F78" s="49">
        <f t="shared" si="2"/>
        <v>7.0415913015645884E-2</v>
      </c>
      <c r="G78" s="49">
        <f t="shared" si="3"/>
        <v>7.0415910248847455E-2</v>
      </c>
      <c r="O78" s="37"/>
    </row>
    <row r="79" spans="1:15" x14ac:dyDescent="0.35">
      <c r="A79" s="5" t="s">
        <v>162</v>
      </c>
      <c r="B79" s="53" t="s">
        <v>242</v>
      </c>
      <c r="C79" s="48">
        <v>106.6822389</v>
      </c>
      <c r="D79" s="48">
        <v>34.338092549999999</v>
      </c>
      <c r="E79" s="48">
        <v>13.716393289999999</v>
      </c>
      <c r="F79" s="49">
        <f t="shared" si="2"/>
        <v>0.32187262757193597</v>
      </c>
      <c r="G79" s="49">
        <f t="shared" si="3"/>
        <v>0.12857241684679341</v>
      </c>
      <c r="O79" s="37"/>
    </row>
    <row r="80" spans="1:15" x14ac:dyDescent="0.35">
      <c r="A80" s="5" t="s">
        <v>162</v>
      </c>
      <c r="B80" s="53" t="s">
        <v>243</v>
      </c>
      <c r="C80" s="48">
        <v>109.79606819999999</v>
      </c>
      <c r="D80" s="48">
        <v>109.79606819</v>
      </c>
      <c r="E80" s="48">
        <v>2.9213381299999992</v>
      </c>
      <c r="F80" s="49">
        <f t="shared" si="2"/>
        <v>0.99999999990892208</v>
      </c>
      <c r="G80" s="49">
        <f t="shared" si="3"/>
        <v>2.6606946659315796E-2</v>
      </c>
      <c r="O80" s="37"/>
    </row>
    <row r="81" spans="1:15" x14ac:dyDescent="0.35">
      <c r="A81" s="5" t="s">
        <v>136</v>
      </c>
      <c r="B81" s="50" t="s">
        <v>244</v>
      </c>
      <c r="C81" s="42">
        <v>500</v>
      </c>
      <c r="D81" s="42">
        <v>395.95220364999909</v>
      </c>
      <c r="E81" s="42">
        <v>270.20760429999939</v>
      </c>
      <c r="F81" s="43">
        <f t="shared" si="2"/>
        <v>0.79190440729999823</v>
      </c>
      <c r="G81" s="43">
        <f t="shared" si="3"/>
        <v>0.54041520859999881</v>
      </c>
      <c r="O81" s="37"/>
    </row>
    <row r="82" spans="1:15" x14ac:dyDescent="0.35">
      <c r="A82" s="5" t="s">
        <v>162</v>
      </c>
      <c r="B82" s="53" t="s">
        <v>46</v>
      </c>
      <c r="C82" s="48">
        <v>500</v>
      </c>
      <c r="D82" s="48">
        <v>395.95220364999909</v>
      </c>
      <c r="E82" s="48">
        <v>270.20760429999939</v>
      </c>
      <c r="F82" s="49">
        <f t="shared" si="2"/>
        <v>0.79190440729999823</v>
      </c>
      <c r="G82" s="49">
        <f t="shared" si="3"/>
        <v>0.54041520859999881</v>
      </c>
      <c r="O82" s="37"/>
    </row>
    <row r="83" spans="1:15" x14ac:dyDescent="0.35">
      <c r="A83" s="5" t="s">
        <v>136</v>
      </c>
      <c r="B83" s="50" t="s">
        <v>45</v>
      </c>
      <c r="C83" s="42">
        <v>5853.7139657400003</v>
      </c>
      <c r="D83" s="42">
        <v>2291.5073859300001</v>
      </c>
      <c r="E83" s="42">
        <v>890.98818156000061</v>
      </c>
      <c r="F83" s="43">
        <f t="shared" si="2"/>
        <v>0.39146213828374476</v>
      </c>
      <c r="G83" s="43">
        <f t="shared" si="3"/>
        <v>0.15220903972669014</v>
      </c>
      <c r="O83" s="37"/>
    </row>
    <row r="84" spans="1:15" x14ac:dyDescent="0.35">
      <c r="A84" s="5" t="s">
        <v>162</v>
      </c>
      <c r="B84" s="53" t="s">
        <v>245</v>
      </c>
      <c r="C84" s="48">
        <v>40</v>
      </c>
      <c r="D84" s="48">
        <v>0</v>
      </c>
      <c r="E84" s="48">
        <v>0</v>
      </c>
      <c r="F84" s="49">
        <f t="shared" si="2"/>
        <v>0</v>
      </c>
      <c r="G84" s="49">
        <f t="shared" si="3"/>
        <v>0</v>
      </c>
      <c r="O84" s="37"/>
    </row>
    <row r="85" spans="1:15" x14ac:dyDescent="0.35">
      <c r="A85" s="5" t="s">
        <v>162</v>
      </c>
      <c r="B85" s="53" t="s">
        <v>246</v>
      </c>
      <c r="C85" s="48">
        <v>5</v>
      </c>
      <c r="D85" s="48">
        <v>4.5622822199999993</v>
      </c>
      <c r="E85" s="48">
        <v>4.1058330099999996</v>
      </c>
      <c r="F85" s="49">
        <f t="shared" si="2"/>
        <v>0.91245644399999981</v>
      </c>
      <c r="G85" s="49">
        <f t="shared" si="3"/>
        <v>0.82116660199999991</v>
      </c>
      <c r="O85" s="37"/>
    </row>
    <row r="86" spans="1:15" x14ac:dyDescent="0.35">
      <c r="A86" s="5" t="s">
        <v>162</v>
      </c>
      <c r="B86" s="53" t="s">
        <v>247</v>
      </c>
      <c r="C86" s="48">
        <v>3</v>
      </c>
      <c r="D86" s="48">
        <v>0</v>
      </c>
      <c r="E86" s="48">
        <v>0</v>
      </c>
      <c r="F86" s="49">
        <f t="shared" si="2"/>
        <v>0</v>
      </c>
      <c r="G86" s="49">
        <f t="shared" si="3"/>
        <v>0</v>
      </c>
      <c r="O86" s="37"/>
    </row>
    <row r="87" spans="1:15" x14ac:dyDescent="0.35">
      <c r="A87" s="5" t="s">
        <v>162</v>
      </c>
      <c r="B87" s="53" t="s">
        <v>248</v>
      </c>
      <c r="C87" s="48">
        <v>26.532244760000001</v>
      </c>
      <c r="D87" s="48">
        <v>26.532244760000001</v>
      </c>
      <c r="E87" s="48">
        <v>13.95146278</v>
      </c>
      <c r="F87" s="49">
        <f t="shared" si="2"/>
        <v>1</v>
      </c>
      <c r="G87" s="49">
        <f t="shared" si="3"/>
        <v>0.52583047179759246</v>
      </c>
      <c r="O87" s="37"/>
    </row>
    <row r="88" spans="1:15" x14ac:dyDescent="0.35">
      <c r="A88" s="5" t="s">
        <v>162</v>
      </c>
      <c r="B88" s="53" t="s">
        <v>249</v>
      </c>
      <c r="C88" s="48">
        <v>300</v>
      </c>
      <c r="D88" s="48">
        <v>19.956433480000008</v>
      </c>
      <c r="E88" s="48">
        <v>1.837034319999999</v>
      </c>
      <c r="F88" s="49">
        <f t="shared" si="2"/>
        <v>6.6521444933333354E-2</v>
      </c>
      <c r="G88" s="49">
        <f t="shared" si="3"/>
        <v>6.1234477333333296E-3</v>
      </c>
      <c r="O88" s="37"/>
    </row>
    <row r="89" spans="1:15" x14ac:dyDescent="0.35">
      <c r="A89" s="5" t="s">
        <v>162</v>
      </c>
      <c r="B89" s="53" t="s">
        <v>250</v>
      </c>
      <c r="C89" s="48">
        <v>250</v>
      </c>
      <c r="D89" s="48">
        <v>34.5</v>
      </c>
      <c r="E89" s="48">
        <v>5.5</v>
      </c>
      <c r="F89" s="49">
        <f t="shared" si="2"/>
        <v>0.13800000000000001</v>
      </c>
      <c r="G89" s="49">
        <f t="shared" si="3"/>
        <v>2.1999999999999999E-2</v>
      </c>
      <c r="O89" s="37"/>
    </row>
    <row r="90" spans="1:15" x14ac:dyDescent="0.35">
      <c r="A90" s="5" t="s">
        <v>162</v>
      </c>
      <c r="B90" s="53" t="s">
        <v>251</v>
      </c>
      <c r="C90" s="48">
        <v>600</v>
      </c>
      <c r="D90" s="48">
        <v>600</v>
      </c>
      <c r="E90" s="48">
        <v>600</v>
      </c>
      <c r="F90" s="49">
        <f t="shared" si="2"/>
        <v>1</v>
      </c>
      <c r="G90" s="49">
        <f t="shared" si="3"/>
        <v>1</v>
      </c>
      <c r="O90" s="37"/>
    </row>
    <row r="91" spans="1:15" x14ac:dyDescent="0.35">
      <c r="A91" s="5" t="s">
        <v>162</v>
      </c>
      <c r="B91" s="53" t="s">
        <v>252</v>
      </c>
      <c r="C91" s="48">
        <v>715</v>
      </c>
      <c r="D91" s="48">
        <v>277.3912460600003</v>
      </c>
      <c r="E91" s="48">
        <v>92.162111540000112</v>
      </c>
      <c r="F91" s="49">
        <f t="shared" si="2"/>
        <v>0.38795978469930109</v>
      </c>
      <c r="G91" s="49">
        <f t="shared" si="3"/>
        <v>0.12889805809790225</v>
      </c>
      <c r="O91" s="37"/>
    </row>
    <row r="92" spans="1:15" x14ac:dyDescent="0.35">
      <c r="A92" s="5" t="s">
        <v>162</v>
      </c>
      <c r="B92" s="53" t="s">
        <v>253</v>
      </c>
      <c r="C92" s="48">
        <v>30</v>
      </c>
      <c r="D92" s="48">
        <v>19.981606769999999</v>
      </c>
      <c r="E92" s="48">
        <v>1.443118839999999</v>
      </c>
      <c r="F92" s="49">
        <f t="shared" si="2"/>
        <v>0.66605355899999996</v>
      </c>
      <c r="G92" s="49">
        <f t="shared" si="3"/>
        <v>4.8103961333333299E-2</v>
      </c>
      <c r="O92" s="37"/>
    </row>
    <row r="93" spans="1:15" x14ac:dyDescent="0.35">
      <c r="A93" s="5" t="s">
        <v>162</v>
      </c>
      <c r="B93" s="53" t="s">
        <v>254</v>
      </c>
      <c r="C93" s="48">
        <v>3508.8753999799992</v>
      </c>
      <c r="D93" s="48">
        <v>1217.8106182900001</v>
      </c>
      <c r="E93" s="48">
        <v>110.70779373000001</v>
      </c>
      <c r="F93" s="49">
        <f t="shared" si="2"/>
        <v>0.34706579159150014</v>
      </c>
      <c r="G93" s="49">
        <f t="shared" si="3"/>
        <v>3.1550790811959592E-2</v>
      </c>
      <c r="O93" s="37"/>
    </row>
    <row r="94" spans="1:15" x14ac:dyDescent="0.35">
      <c r="A94" s="5" t="s">
        <v>162</v>
      </c>
      <c r="B94" s="53" t="s">
        <v>255</v>
      </c>
      <c r="C94" s="48">
        <v>90</v>
      </c>
      <c r="D94" s="48">
        <v>0</v>
      </c>
      <c r="E94" s="48">
        <v>0</v>
      </c>
      <c r="F94" s="49">
        <f t="shared" si="2"/>
        <v>0</v>
      </c>
      <c r="G94" s="49">
        <f t="shared" si="3"/>
        <v>0</v>
      </c>
      <c r="O94" s="37"/>
    </row>
    <row r="95" spans="1:15" x14ac:dyDescent="0.35">
      <c r="A95" s="5" t="s">
        <v>162</v>
      </c>
      <c r="B95" s="53" t="s">
        <v>256</v>
      </c>
      <c r="C95" s="48">
        <v>16.8</v>
      </c>
      <c r="D95" s="48">
        <v>6.5246339999999998</v>
      </c>
      <c r="E95" s="48">
        <v>4.1233000000000004</v>
      </c>
      <c r="F95" s="49">
        <f t="shared" si="2"/>
        <v>0.38837107142857141</v>
      </c>
      <c r="G95" s="49">
        <f t="shared" si="3"/>
        <v>0.24543452380952382</v>
      </c>
      <c r="O95" s="37"/>
    </row>
    <row r="96" spans="1:15" x14ac:dyDescent="0.35">
      <c r="A96" s="5" t="s">
        <v>162</v>
      </c>
      <c r="B96" s="53" t="s">
        <v>257</v>
      </c>
      <c r="C96" s="48">
        <v>11.05</v>
      </c>
      <c r="D96" s="48">
        <v>11.04999935</v>
      </c>
      <c r="E96" s="48">
        <v>9.7167255699999959</v>
      </c>
      <c r="F96" s="49">
        <f t="shared" si="2"/>
        <v>0.99999994117647051</v>
      </c>
      <c r="G96" s="49">
        <f t="shared" si="3"/>
        <v>0.879341680542986</v>
      </c>
      <c r="O96" s="37"/>
    </row>
    <row r="97" spans="1:15" x14ac:dyDescent="0.35">
      <c r="A97" s="5" t="s">
        <v>162</v>
      </c>
      <c r="B97" s="53" t="s">
        <v>258</v>
      </c>
      <c r="C97" s="48">
        <v>140</v>
      </c>
      <c r="D97" s="48">
        <v>5.742</v>
      </c>
      <c r="E97" s="48">
        <v>0</v>
      </c>
      <c r="F97" s="49">
        <f t="shared" si="2"/>
        <v>4.1014285714285711E-2</v>
      </c>
      <c r="G97" s="49">
        <f t="shared" si="3"/>
        <v>0</v>
      </c>
      <c r="O97" s="37"/>
    </row>
    <row r="98" spans="1:15" x14ac:dyDescent="0.35">
      <c r="A98" s="5" t="s">
        <v>162</v>
      </c>
      <c r="B98" s="53" t="s">
        <v>259</v>
      </c>
      <c r="C98" s="48">
        <v>50</v>
      </c>
      <c r="D98" s="48">
        <v>0</v>
      </c>
      <c r="E98" s="48">
        <v>0</v>
      </c>
      <c r="F98" s="49">
        <f t="shared" si="2"/>
        <v>0</v>
      </c>
      <c r="G98" s="49">
        <f t="shared" si="3"/>
        <v>0</v>
      </c>
      <c r="O98" s="37"/>
    </row>
    <row r="99" spans="1:15" x14ac:dyDescent="0.35">
      <c r="A99" s="5" t="s">
        <v>162</v>
      </c>
      <c r="B99" s="53" t="s">
        <v>260</v>
      </c>
      <c r="C99" s="48">
        <v>67.456321000000003</v>
      </c>
      <c r="D99" s="48">
        <v>67.456321000000003</v>
      </c>
      <c r="E99" s="48">
        <v>47.440801770000533</v>
      </c>
      <c r="F99" s="49">
        <f t="shared" si="2"/>
        <v>1</v>
      </c>
      <c r="G99" s="49">
        <f t="shared" si="3"/>
        <v>0.70328178392652829</v>
      </c>
      <c r="O99" s="37"/>
    </row>
    <row r="100" spans="1:15" ht="15.5" customHeight="1" x14ac:dyDescent="0.35">
      <c r="A100" s="5" t="s">
        <v>161</v>
      </c>
      <c r="B100" s="52" t="s">
        <v>131</v>
      </c>
      <c r="C100" s="46">
        <f>C83+C81+C73+C68+C34+C26+C4</f>
        <v>47562.542500999996</v>
      </c>
      <c r="D100" s="46">
        <f>D83+D81+D73+D68+D34+D26+D4</f>
        <v>11164.530474699999</v>
      </c>
      <c r="E100" s="46">
        <f>E83+E81+E73+E68+E34+E26+E4</f>
        <v>4104.3043684099994</v>
      </c>
      <c r="F100" s="47">
        <f t="shared" si="2"/>
        <v>0.23473367670505138</v>
      </c>
      <c r="G100" s="47">
        <f t="shared" si="3"/>
        <v>8.6292787403526777E-2</v>
      </c>
      <c r="O100" s="37"/>
    </row>
  </sheetData>
  <mergeCells count="2">
    <mergeCell ref="B1:G1"/>
    <mergeCell ref="B2:G2"/>
  </mergeCell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1:G1"/>
  <sheetViews>
    <sheetView zoomScaleNormal="100" workbookViewId="0">
      <selection activeCell="B13" sqref="B13"/>
    </sheetView>
  </sheetViews>
  <sheetFormatPr defaultColWidth="10.6640625" defaultRowHeight="15.5" x14ac:dyDescent="0.35"/>
  <cols>
    <col min="6" max="6" width="29.83203125" customWidth="1"/>
  </cols>
  <sheetData>
    <row r="1" spans="6:7" x14ac:dyDescent="0.35">
      <c r="F1" t="s">
        <v>37</v>
      </c>
      <c r="G1" t="s">
        <v>261</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1"/>
  <sheetViews>
    <sheetView topLeftCell="B3" zoomScaleNormal="100" workbookViewId="0">
      <selection activeCell="K11" sqref="K11"/>
    </sheetView>
  </sheetViews>
  <sheetFormatPr defaultColWidth="10.6640625" defaultRowHeight="15.5" x14ac:dyDescent="0.35"/>
  <cols>
    <col min="1" max="1" width="15.6640625" hidden="1" customWidth="1"/>
    <col min="2" max="2" width="10.83203125" customWidth="1"/>
    <col min="3" max="3" width="10.6640625" bestFit="1" customWidth="1"/>
    <col min="4" max="4" width="14.6640625" bestFit="1" customWidth="1"/>
    <col min="5" max="5" width="8" bestFit="1" customWidth="1"/>
    <col min="6" max="6" width="8.33203125" bestFit="1" customWidth="1"/>
    <col min="7" max="8" width="12" bestFit="1" customWidth="1"/>
  </cols>
  <sheetData>
    <row r="1" spans="1:8" x14ac:dyDescent="0.35">
      <c r="B1" s="64" t="s">
        <v>26</v>
      </c>
      <c r="C1" s="64"/>
      <c r="D1" s="64"/>
      <c r="E1" s="64"/>
      <c r="F1" s="64"/>
      <c r="G1" s="64"/>
      <c r="H1" s="64"/>
    </row>
    <row r="2" spans="1:8" x14ac:dyDescent="0.35">
      <c r="B2" s="61" t="s">
        <v>17</v>
      </c>
      <c r="C2" s="61"/>
      <c r="D2" s="61"/>
      <c r="E2" s="61"/>
      <c r="F2" s="61"/>
      <c r="G2" s="61"/>
      <c r="H2" s="61"/>
    </row>
    <row r="3" spans="1:8" ht="39" x14ac:dyDescent="0.35">
      <c r="B3" s="4" t="s">
        <v>0</v>
      </c>
      <c r="C3" s="3" t="s">
        <v>5</v>
      </c>
      <c r="D3" s="1" t="s">
        <v>19</v>
      </c>
      <c r="E3" s="3" t="s">
        <v>6</v>
      </c>
      <c r="F3" s="3" t="s">
        <v>7</v>
      </c>
      <c r="G3" s="3" t="s">
        <v>8</v>
      </c>
      <c r="H3" s="3" t="s">
        <v>9</v>
      </c>
    </row>
    <row r="4" spans="1:8" x14ac:dyDescent="0.35">
      <c r="A4" s="5" t="s">
        <v>162</v>
      </c>
      <c r="B4" s="6" t="s">
        <v>264</v>
      </c>
      <c r="C4" s="7">
        <v>32189.740023999999</v>
      </c>
      <c r="D4" s="7">
        <v>22395.402178000011</v>
      </c>
      <c r="E4" s="7">
        <v>27894.402775160001</v>
      </c>
      <c r="F4" s="7">
        <v>17472.542620619992</v>
      </c>
      <c r="G4" s="10">
        <f>E4/C4</f>
        <v>0.8665619155160158</v>
      </c>
      <c r="H4" s="10">
        <f>F4/C4</f>
        <v>0.54279850062761703</v>
      </c>
    </row>
    <row r="5" spans="1:8" x14ac:dyDescent="0.35">
      <c r="A5" s="5" t="s">
        <v>162</v>
      </c>
      <c r="B5" s="6" t="s">
        <v>265</v>
      </c>
      <c r="C5" s="7">
        <v>19332.270886999999</v>
      </c>
      <c r="D5" s="7">
        <v>12146.151175000001</v>
      </c>
      <c r="E5" s="7">
        <v>16125.054949849509</v>
      </c>
      <c r="F5" s="7">
        <v>10603.02427154995</v>
      </c>
      <c r="G5" s="10">
        <f t="shared" ref="G5:G8" si="0">E5/C5</f>
        <v>0.83410040362577453</v>
      </c>
      <c r="H5" s="10">
        <f t="shared" ref="H5:H8" si="1">F5/C5</f>
        <v>0.54846243017833785</v>
      </c>
    </row>
    <row r="6" spans="1:8" x14ac:dyDescent="0.35">
      <c r="A6" s="5" t="s">
        <v>162</v>
      </c>
      <c r="B6" s="6" t="s">
        <v>266</v>
      </c>
      <c r="C6" s="7">
        <v>21688.411427939991</v>
      </c>
      <c r="D6" s="7">
        <v>10793.380767000001</v>
      </c>
      <c r="E6" s="7">
        <v>13064.32701135</v>
      </c>
      <c r="F6" s="7">
        <v>13064.32701135</v>
      </c>
      <c r="G6" s="10">
        <f t="shared" si="0"/>
        <v>0.60236440343989162</v>
      </c>
      <c r="H6" s="10">
        <f t="shared" si="1"/>
        <v>0.60236440343989162</v>
      </c>
    </row>
    <row r="7" spans="1:8" x14ac:dyDescent="0.35">
      <c r="A7" s="5" t="s">
        <v>162</v>
      </c>
      <c r="B7" s="6" t="s">
        <v>159</v>
      </c>
      <c r="C7" s="7">
        <v>979.49657100000002</v>
      </c>
      <c r="D7" s="7">
        <v>537.26255900000001</v>
      </c>
      <c r="E7" s="7">
        <v>586.5265446899997</v>
      </c>
      <c r="F7" s="7">
        <v>391.84963049999999</v>
      </c>
      <c r="G7" s="10">
        <f t="shared" si="0"/>
        <v>0.59880408166329324</v>
      </c>
      <c r="H7" s="10">
        <f t="shared" si="1"/>
        <v>0.40005206970755181</v>
      </c>
    </row>
    <row r="8" spans="1:8" x14ac:dyDescent="0.35">
      <c r="A8" s="5" t="s">
        <v>161</v>
      </c>
      <c r="B8" s="8" t="s">
        <v>158</v>
      </c>
      <c r="C8" s="9">
        <f>SUM(C4:C7)</f>
        <v>74189.918909939981</v>
      </c>
      <c r="D8" s="9">
        <f t="shared" ref="D8:F8" si="2">SUM(D4:D7)</f>
        <v>45872.196679000015</v>
      </c>
      <c r="E8" s="9">
        <f t="shared" si="2"/>
        <v>57670.311281049508</v>
      </c>
      <c r="F8" s="9">
        <f t="shared" si="2"/>
        <v>41531.743534019944</v>
      </c>
      <c r="G8" s="11">
        <f t="shared" si="0"/>
        <v>0.77733352628483365</v>
      </c>
      <c r="H8" s="11">
        <f t="shared" si="1"/>
        <v>0.55980305874758829</v>
      </c>
    </row>
    <row r="9" spans="1:8" ht="26" customHeight="1" x14ac:dyDescent="0.35">
      <c r="B9" s="65" t="s">
        <v>262</v>
      </c>
      <c r="C9" s="65"/>
      <c r="D9" s="65"/>
      <c r="E9" s="65"/>
      <c r="F9" s="65"/>
      <c r="G9" s="65"/>
      <c r="H9" s="65"/>
    </row>
    <row r="10" spans="1:8" ht="48.5" customHeight="1" x14ac:dyDescent="0.35">
      <c r="B10" s="66" t="s">
        <v>263</v>
      </c>
      <c r="C10" s="67"/>
      <c r="D10" s="67"/>
      <c r="E10" s="67"/>
      <c r="F10" s="67"/>
      <c r="G10" s="67"/>
      <c r="H10" s="67"/>
    </row>
    <row r="11" spans="1:8" ht="57" customHeight="1" x14ac:dyDescent="0.35">
      <c r="B11" s="68" t="s">
        <v>267</v>
      </c>
      <c r="C11" s="69"/>
      <c r="D11" s="69"/>
      <c r="E11" s="69"/>
      <c r="F11" s="69"/>
      <c r="G11" s="69"/>
      <c r="H11" s="69"/>
    </row>
  </sheetData>
  <mergeCells count="5">
    <mergeCell ref="B1:H1"/>
    <mergeCell ref="B2:H2"/>
    <mergeCell ref="B9:H9"/>
    <mergeCell ref="B10:H10"/>
    <mergeCell ref="B11:H11"/>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6"/>
  <sheetViews>
    <sheetView topLeftCell="B1" zoomScaleNormal="100" workbookViewId="0">
      <selection activeCell="B10" sqref="A10:XFD10"/>
    </sheetView>
  </sheetViews>
  <sheetFormatPr defaultColWidth="10.6640625" defaultRowHeight="15.5" x14ac:dyDescent="0.35"/>
  <cols>
    <col min="1" max="1" width="15.6640625" hidden="1" customWidth="1"/>
    <col min="2" max="2" width="27.83203125" customWidth="1"/>
    <col min="3" max="9" width="16.83203125" customWidth="1"/>
  </cols>
  <sheetData>
    <row r="1" spans="1:9" x14ac:dyDescent="0.35">
      <c r="B1" s="60" t="s">
        <v>163</v>
      </c>
      <c r="C1" s="60"/>
      <c r="D1" s="60"/>
      <c r="E1" s="60"/>
      <c r="F1" s="60"/>
      <c r="G1" s="60"/>
      <c r="H1" s="60"/>
      <c r="I1" s="60"/>
    </row>
    <row r="2" spans="1:9" x14ac:dyDescent="0.35">
      <c r="B2" s="61" t="s">
        <v>17</v>
      </c>
      <c r="C2" s="61"/>
      <c r="D2" s="61"/>
      <c r="E2" s="61"/>
      <c r="F2" s="61"/>
      <c r="G2" s="61"/>
      <c r="H2" s="61"/>
      <c r="I2" s="61"/>
    </row>
    <row r="3" spans="1:9" ht="26" x14ac:dyDescent="0.35">
      <c r="B3" s="4" t="s">
        <v>11</v>
      </c>
      <c r="C3" s="4" t="s">
        <v>10</v>
      </c>
      <c r="D3" s="3" t="s">
        <v>5</v>
      </c>
      <c r="E3" s="1" t="s">
        <v>19</v>
      </c>
      <c r="F3" s="3" t="s">
        <v>6</v>
      </c>
      <c r="G3" s="3" t="s">
        <v>7</v>
      </c>
      <c r="H3" s="3" t="s">
        <v>8</v>
      </c>
      <c r="I3" s="3" t="s">
        <v>9</v>
      </c>
    </row>
    <row r="4" spans="1:9" x14ac:dyDescent="0.35">
      <c r="A4" s="5" t="s">
        <v>157</v>
      </c>
      <c r="B4" s="73" t="s">
        <v>155</v>
      </c>
      <c r="C4" s="12" t="s">
        <v>150</v>
      </c>
      <c r="D4" s="7">
        <v>960.23049699999979</v>
      </c>
      <c r="E4" s="7">
        <v>538.27058199999988</v>
      </c>
      <c r="F4" s="7">
        <v>838.53279357999986</v>
      </c>
      <c r="G4" s="7">
        <v>509.69126593000055</v>
      </c>
      <c r="H4" s="10">
        <f>F4/D4</f>
        <v>0.87326198886599204</v>
      </c>
      <c r="I4" s="10">
        <f>G4/D4</f>
        <v>0.53080095614792855</v>
      </c>
    </row>
    <row r="5" spans="1:9" x14ac:dyDescent="0.35">
      <c r="A5" s="5" t="s">
        <v>157</v>
      </c>
      <c r="B5" s="73"/>
      <c r="C5" s="12" t="s">
        <v>149</v>
      </c>
      <c r="D5" s="7">
        <v>1918.8222760000001</v>
      </c>
      <c r="E5" s="7">
        <v>971.69973299999992</v>
      </c>
      <c r="F5" s="7">
        <v>1492.3282159400001</v>
      </c>
      <c r="G5" s="7">
        <v>993.67929312999979</v>
      </c>
      <c r="H5" s="10">
        <f t="shared" ref="H5:H12" si="0">F5/D5</f>
        <v>0.77773133791782179</v>
      </c>
      <c r="I5" s="10">
        <f t="shared" ref="I5:I12" si="1">G5/D5</f>
        <v>0.51785895210755817</v>
      </c>
    </row>
    <row r="6" spans="1:9" x14ac:dyDescent="0.35">
      <c r="A6" s="5" t="s">
        <v>157</v>
      </c>
      <c r="B6" s="73" t="s">
        <v>154</v>
      </c>
      <c r="C6" s="12" t="s">
        <v>150</v>
      </c>
      <c r="D6" s="7">
        <v>13156.017649000001</v>
      </c>
      <c r="E6" s="7">
        <v>9492.4977699999981</v>
      </c>
      <c r="F6" s="7">
        <v>11813.168613690008</v>
      </c>
      <c r="G6" s="7">
        <v>6988.3057143599999</v>
      </c>
      <c r="H6" s="10">
        <f t="shared" si="0"/>
        <v>0.89792891199016711</v>
      </c>
      <c r="I6" s="10">
        <f t="shared" si="1"/>
        <v>0.53118701272730406</v>
      </c>
    </row>
    <row r="7" spans="1:9" x14ac:dyDescent="0.35">
      <c r="A7" s="5" t="s">
        <v>157</v>
      </c>
      <c r="B7" s="73"/>
      <c r="C7" s="12" t="s">
        <v>149</v>
      </c>
      <c r="D7" s="7">
        <v>17595.300182999999</v>
      </c>
      <c r="E7" s="7">
        <v>13649.069858000001</v>
      </c>
      <c r="F7" s="7">
        <v>14150.42396428</v>
      </c>
      <c r="G7" s="7">
        <v>8875.6755518500031</v>
      </c>
      <c r="H7" s="10">
        <f t="shared" si="0"/>
        <v>0.80421611550291561</v>
      </c>
      <c r="I7" s="10">
        <f t="shared" si="1"/>
        <v>0.50443444894594003</v>
      </c>
    </row>
    <row r="8" spans="1:9" x14ac:dyDescent="0.35">
      <c r="A8" s="5" t="s">
        <v>157</v>
      </c>
      <c r="B8" s="73" t="s">
        <v>153</v>
      </c>
      <c r="C8" s="12" t="s">
        <v>150</v>
      </c>
      <c r="D8" s="7">
        <v>2765.0716609999999</v>
      </c>
      <c r="E8" s="7">
        <v>1499.0849940000001</v>
      </c>
      <c r="F8" s="7">
        <v>2235.2046817600076</v>
      </c>
      <c r="G8" s="7">
        <v>1553.7215808900073</v>
      </c>
      <c r="H8" s="10">
        <f t="shared" si="0"/>
        <v>0.80837133926273586</v>
      </c>
      <c r="I8" s="10">
        <f t="shared" si="1"/>
        <v>0.56191005925976523</v>
      </c>
    </row>
    <row r="9" spans="1:9" x14ac:dyDescent="0.35">
      <c r="A9" s="5" t="s">
        <v>157</v>
      </c>
      <c r="B9" s="73"/>
      <c r="C9" s="12" t="s">
        <v>149</v>
      </c>
      <c r="D9" s="7">
        <v>13194.935587999989</v>
      </c>
      <c r="E9" s="7">
        <v>6597.4677939999974</v>
      </c>
      <c r="F9" s="7">
        <v>12059.82603909001</v>
      </c>
      <c r="G9" s="7">
        <v>8217.8645243300016</v>
      </c>
      <c r="H9" s="10">
        <f t="shared" si="0"/>
        <v>0.91397384690969663</v>
      </c>
      <c r="I9" s="10">
        <f t="shared" si="1"/>
        <v>0.62280444413867864</v>
      </c>
    </row>
    <row r="10" spans="1:9" s="59" customFormat="1" x14ac:dyDescent="0.35">
      <c r="A10" s="56" t="s">
        <v>156</v>
      </c>
      <c r="B10" s="74" t="s">
        <v>290</v>
      </c>
      <c r="C10" s="74"/>
      <c r="D10" s="57">
        <v>940.10249599999997</v>
      </c>
      <c r="E10" s="57">
        <v>940.10249599999997</v>
      </c>
      <c r="F10" s="57">
        <v>656.18449849998967</v>
      </c>
      <c r="G10" s="57">
        <v>568.45677874999478</v>
      </c>
      <c r="H10" s="58">
        <f t="shared" si="0"/>
        <v>0.6979925075105744</v>
      </c>
      <c r="I10" s="58">
        <f t="shared" si="1"/>
        <v>0.60467532122156475</v>
      </c>
    </row>
    <row r="11" spans="1:9" x14ac:dyDescent="0.35">
      <c r="A11" s="5" t="s">
        <v>156</v>
      </c>
      <c r="B11" s="70" t="s">
        <v>152</v>
      </c>
      <c r="C11" s="70"/>
      <c r="D11" s="13">
        <v>991.53056099999992</v>
      </c>
      <c r="E11" s="13">
        <v>853.36012599999958</v>
      </c>
      <c r="F11" s="13">
        <v>773.78891816999999</v>
      </c>
      <c r="G11" s="13">
        <v>368.17218292999979</v>
      </c>
      <c r="H11" s="14">
        <f t="shared" si="0"/>
        <v>0.78039845528271123</v>
      </c>
      <c r="I11" s="14">
        <f t="shared" si="1"/>
        <v>0.37131702986409493</v>
      </c>
    </row>
    <row r="12" spans="1:9" x14ac:dyDescent="0.35">
      <c r="A12" s="5" t="s">
        <v>161</v>
      </c>
      <c r="B12" s="71" t="s">
        <v>151</v>
      </c>
      <c r="C12" s="72"/>
      <c r="D12" s="9">
        <f>SUM(D4:D11)</f>
        <v>51522.01091099999</v>
      </c>
      <c r="E12" s="9">
        <f t="shared" ref="E12:G12" si="2">SUM(E4:E11)</f>
        <v>34541.553352999996</v>
      </c>
      <c r="F12" s="9">
        <f t="shared" si="2"/>
        <v>44019.457725010019</v>
      </c>
      <c r="G12" s="9">
        <f t="shared" si="2"/>
        <v>28075.566892170005</v>
      </c>
      <c r="H12" s="11">
        <f t="shared" si="0"/>
        <v>0.85438159238485445</v>
      </c>
      <c r="I12" s="11">
        <f t="shared" si="1"/>
        <v>0.54492374027613599</v>
      </c>
    </row>
    <row r="14" spans="1:9" x14ac:dyDescent="0.35">
      <c r="D14" s="37"/>
      <c r="E14" s="37"/>
      <c r="F14" s="37"/>
      <c r="G14" s="37"/>
    </row>
    <row r="15" spans="1:9" x14ac:dyDescent="0.35">
      <c r="D15" s="37"/>
      <c r="E15" s="37"/>
      <c r="F15" s="37"/>
      <c r="G15" s="37"/>
    </row>
    <row r="16" spans="1:9" x14ac:dyDescent="0.35">
      <c r="D16" s="37"/>
      <c r="E16" s="37"/>
      <c r="F16" s="37"/>
      <c r="G16" s="37"/>
    </row>
  </sheetData>
  <mergeCells count="8">
    <mergeCell ref="B11:C11"/>
    <mergeCell ref="B12:C12"/>
    <mergeCell ref="B1:I1"/>
    <mergeCell ref="B2:I2"/>
    <mergeCell ref="B4:B5"/>
    <mergeCell ref="B6:B7"/>
    <mergeCell ref="B8:B9"/>
    <mergeCell ref="B10:C10"/>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6"/>
  <sheetViews>
    <sheetView topLeftCell="B8" zoomScaleNormal="100" workbookViewId="0">
      <selection activeCell="B18" sqref="A18:XFD18"/>
    </sheetView>
  </sheetViews>
  <sheetFormatPr defaultColWidth="10.6640625" defaultRowHeight="15.5" x14ac:dyDescent="0.35"/>
  <cols>
    <col min="1" max="1" width="15.6640625" hidden="1" customWidth="1"/>
    <col min="2" max="2" width="56.83203125" customWidth="1"/>
    <col min="3" max="8" width="16.83203125" customWidth="1"/>
  </cols>
  <sheetData>
    <row r="1" spans="1:8" x14ac:dyDescent="0.35">
      <c r="B1" s="75" t="s">
        <v>164</v>
      </c>
      <c r="C1" s="75"/>
      <c r="D1" s="75"/>
      <c r="E1" s="75"/>
      <c r="F1" s="75"/>
      <c r="G1" s="75"/>
      <c r="H1" s="75"/>
    </row>
    <row r="2" spans="1:8" x14ac:dyDescent="0.35">
      <c r="B2" s="76" t="s">
        <v>17</v>
      </c>
      <c r="C2" s="76"/>
      <c r="D2" s="76"/>
      <c r="E2" s="76"/>
      <c r="F2" s="76"/>
      <c r="G2" s="76"/>
      <c r="H2" s="76"/>
    </row>
    <row r="3" spans="1:8" ht="39" customHeight="1" x14ac:dyDescent="0.35">
      <c r="B3" s="4" t="s">
        <v>12</v>
      </c>
      <c r="C3" s="3" t="s">
        <v>5</v>
      </c>
      <c r="D3" s="1" t="s">
        <v>19</v>
      </c>
      <c r="E3" s="3" t="s">
        <v>6</v>
      </c>
      <c r="F3" s="3" t="s">
        <v>7</v>
      </c>
      <c r="G3" s="3" t="s">
        <v>8</v>
      </c>
      <c r="H3" s="3" t="s">
        <v>9</v>
      </c>
    </row>
    <row r="4" spans="1:8" x14ac:dyDescent="0.35">
      <c r="A4" s="5" t="s">
        <v>162</v>
      </c>
      <c r="B4" s="6" t="s">
        <v>148</v>
      </c>
      <c r="C4" s="7">
        <v>5389.9121349999996</v>
      </c>
      <c r="D4" s="7">
        <v>3412.5718299999999</v>
      </c>
      <c r="E4" s="7">
        <v>5720.0910806699994</v>
      </c>
      <c r="F4" s="7">
        <v>3086.7339448500002</v>
      </c>
      <c r="G4" s="10">
        <v>1.0612586879711721</v>
      </c>
      <c r="H4" s="10">
        <v>0.57268724749814492</v>
      </c>
    </row>
    <row r="5" spans="1:8" ht="26" x14ac:dyDescent="0.35">
      <c r="A5" s="5" t="s">
        <v>162</v>
      </c>
      <c r="B5" s="6" t="s">
        <v>147</v>
      </c>
      <c r="C5" s="7">
        <v>1829.165409</v>
      </c>
      <c r="D5" s="7">
        <v>1255.2183375</v>
      </c>
      <c r="E5" s="7">
        <v>1740.6937705099999</v>
      </c>
      <c r="F5" s="7">
        <v>998.59605418000001</v>
      </c>
      <c r="G5" s="10">
        <v>0.95163278397093276</v>
      </c>
      <c r="H5" s="10">
        <v>0.54592988106304174</v>
      </c>
    </row>
    <row r="6" spans="1:8" ht="39" x14ac:dyDescent="0.35">
      <c r="A6" s="5" t="s">
        <v>162</v>
      </c>
      <c r="B6" s="6" t="s">
        <v>146</v>
      </c>
      <c r="C6" s="7">
        <v>8451.8718579999986</v>
      </c>
      <c r="D6" s="7">
        <v>5825.3500824999983</v>
      </c>
      <c r="E6" s="7">
        <v>7549.5915268500003</v>
      </c>
      <c r="F6" s="7">
        <v>5462.9859156499997</v>
      </c>
      <c r="G6" s="10">
        <v>0.89324491114995352</v>
      </c>
      <c r="H6" s="10">
        <v>0.64636402532287429</v>
      </c>
    </row>
    <row r="7" spans="1:8" ht="26" x14ac:dyDescent="0.35">
      <c r="A7" s="5" t="s">
        <v>162</v>
      </c>
      <c r="B7" s="6" t="s">
        <v>145</v>
      </c>
      <c r="C7" s="7">
        <v>3864.9852465399999</v>
      </c>
      <c r="D7" s="7">
        <v>2638.9800952700002</v>
      </c>
      <c r="E7" s="7">
        <v>2686.8351922000002</v>
      </c>
      <c r="F7" s="7">
        <v>1663.31150108</v>
      </c>
      <c r="G7" s="10">
        <v>0.69517346660127621</v>
      </c>
      <c r="H7" s="10">
        <v>0.4303539069312165</v>
      </c>
    </row>
    <row r="8" spans="1:8" ht="26" x14ac:dyDescent="0.35">
      <c r="A8" s="5" t="s">
        <v>162</v>
      </c>
      <c r="B8" s="6" t="s">
        <v>144</v>
      </c>
      <c r="C8" s="7">
        <v>1394.727108</v>
      </c>
      <c r="D8" s="7">
        <v>960.868336</v>
      </c>
      <c r="E8" s="7">
        <v>908.58116543999995</v>
      </c>
      <c r="F8" s="7">
        <v>533.76573198999995</v>
      </c>
      <c r="G8" s="10">
        <v>0.65144009909069611</v>
      </c>
      <c r="H8" s="10">
        <v>0.38270262973192309</v>
      </c>
    </row>
    <row r="9" spans="1:8" x14ac:dyDescent="0.35">
      <c r="A9" s="5" t="s">
        <v>162</v>
      </c>
      <c r="B9" s="6" t="s">
        <v>143</v>
      </c>
      <c r="C9" s="7">
        <v>3368.3624490000002</v>
      </c>
      <c r="D9" s="7">
        <v>2512.9161774999998</v>
      </c>
      <c r="E9" s="7">
        <v>2331.6255834399999</v>
      </c>
      <c r="F9" s="7">
        <v>1462.8228254000001</v>
      </c>
      <c r="G9" s="10">
        <v>0.69221338817983002</v>
      </c>
      <c r="H9" s="10">
        <v>0.43428308192732729</v>
      </c>
    </row>
    <row r="10" spans="1:8" ht="26" x14ac:dyDescent="0.35">
      <c r="A10" s="5" t="s">
        <v>162</v>
      </c>
      <c r="B10" s="6" t="s">
        <v>142</v>
      </c>
      <c r="C10" s="7">
        <v>2702.6971870000002</v>
      </c>
      <c r="D10" s="7">
        <v>2071.520129</v>
      </c>
      <c r="E10" s="7">
        <v>2924.3712640099998</v>
      </c>
      <c r="F10" s="7">
        <v>1851.67459349</v>
      </c>
      <c r="G10" s="10">
        <v>1.082019575880071</v>
      </c>
      <c r="H10" s="10">
        <v>0.68512099779308344</v>
      </c>
    </row>
    <row r="11" spans="1:8" ht="26" x14ac:dyDescent="0.35">
      <c r="A11" s="5" t="s">
        <v>162</v>
      </c>
      <c r="B11" s="6" t="s">
        <v>141</v>
      </c>
      <c r="C11" s="7">
        <v>8160.6792230000001</v>
      </c>
      <c r="D11" s="7">
        <v>5337.5741909999997</v>
      </c>
      <c r="E11" s="7">
        <v>6435.5239190995071</v>
      </c>
      <c r="F11" s="7">
        <v>4586.7591955799471</v>
      </c>
      <c r="G11" s="10">
        <v>0.78860150524746431</v>
      </c>
      <c r="H11" s="10">
        <v>0.56205605811004777</v>
      </c>
    </row>
    <row r="12" spans="1:8" ht="26" x14ac:dyDescent="0.35">
      <c r="A12" s="5" t="s">
        <v>162</v>
      </c>
      <c r="B12" s="6" t="s">
        <v>140</v>
      </c>
      <c r="C12" s="7">
        <v>6207.432350459997</v>
      </c>
      <c r="D12" s="7">
        <v>3953.709507229999</v>
      </c>
      <c r="E12" s="7">
        <v>4571.7010373299981</v>
      </c>
      <c r="F12" s="7">
        <v>2848.33115473</v>
      </c>
      <c r="G12" s="10">
        <v>0.73648825782067773</v>
      </c>
      <c r="H12" s="10">
        <v>0.45885818707616299</v>
      </c>
    </row>
    <row r="13" spans="1:8" ht="26" x14ac:dyDescent="0.35">
      <c r="A13" s="5" t="s">
        <v>162</v>
      </c>
      <c r="B13" s="6" t="s">
        <v>139</v>
      </c>
      <c r="C13" s="7">
        <v>6423.687429999999</v>
      </c>
      <c r="D13" s="7">
        <v>3917.652689</v>
      </c>
      <c r="E13" s="7">
        <v>6291.4776977700067</v>
      </c>
      <c r="F13" s="7">
        <v>4001.6936956800032</v>
      </c>
      <c r="G13" s="10">
        <v>0.97941840513401346</v>
      </c>
      <c r="H13" s="10">
        <v>0.62295896854993826</v>
      </c>
    </row>
    <row r="14" spans="1:8" ht="26" x14ac:dyDescent="0.35">
      <c r="A14" s="5" t="s">
        <v>162</v>
      </c>
      <c r="B14" s="6" t="s">
        <v>138</v>
      </c>
      <c r="C14" s="7">
        <v>1037.8265240000001</v>
      </c>
      <c r="D14" s="7">
        <v>709.96079399999996</v>
      </c>
      <c r="E14" s="7">
        <v>694.48790752999969</v>
      </c>
      <c r="F14" s="7">
        <v>354.89037801000001</v>
      </c>
      <c r="G14" s="10">
        <v>0.66917533081858283</v>
      </c>
      <c r="H14" s="10">
        <v>0.34195539408857889</v>
      </c>
    </row>
    <row r="15" spans="1:8" x14ac:dyDescent="0.35">
      <c r="A15" s="5" t="s">
        <v>162</v>
      </c>
      <c r="B15" s="6" t="s">
        <v>137</v>
      </c>
      <c r="C15" s="7">
        <v>1699.1334300000001</v>
      </c>
      <c r="D15" s="7">
        <v>1091.8710579999999</v>
      </c>
      <c r="E15" s="7">
        <v>1390.6886619899999</v>
      </c>
      <c r="F15" s="7">
        <v>855.82971859999964</v>
      </c>
      <c r="G15" s="10">
        <v>0.81846936646405699</v>
      </c>
      <c r="H15" s="10">
        <v>0.50368599869169761</v>
      </c>
    </row>
    <row r="16" spans="1:8" ht="15.5" customHeight="1" x14ac:dyDescent="0.35">
      <c r="A16" s="5" t="s">
        <v>161</v>
      </c>
      <c r="B16" s="8" t="s">
        <v>158</v>
      </c>
      <c r="C16" s="15">
        <v>50530.480349999991</v>
      </c>
      <c r="D16" s="15">
        <v>33688.193227000003</v>
      </c>
      <c r="E16" s="15">
        <v>43245.668806839523</v>
      </c>
      <c r="F16" s="15">
        <v>27707.394709239939</v>
      </c>
      <c r="G16" s="16">
        <v>0.85583332094406894</v>
      </c>
      <c r="H16" s="16">
        <v>0.54833032493109768</v>
      </c>
    </row>
  </sheetData>
  <mergeCells count="2">
    <mergeCell ref="B1:H1"/>
    <mergeCell ref="B2:H2"/>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5"/>
  <sheetViews>
    <sheetView topLeftCell="B1" zoomScaleNormal="100" workbookViewId="0">
      <selection activeCell="C13" sqref="C13:F13"/>
    </sheetView>
  </sheetViews>
  <sheetFormatPr defaultColWidth="10.6640625" defaultRowHeight="15.5" x14ac:dyDescent="0.35"/>
  <cols>
    <col min="1" max="1" width="15.6640625" hidden="1" customWidth="1"/>
    <col min="2" max="2" width="19.83203125" customWidth="1"/>
    <col min="3" max="8" width="16.83203125" customWidth="1"/>
  </cols>
  <sheetData>
    <row r="1" spans="1:8" x14ac:dyDescent="0.35">
      <c r="B1" s="75" t="s">
        <v>165</v>
      </c>
      <c r="C1" s="75"/>
      <c r="D1" s="75"/>
      <c r="E1" s="75"/>
      <c r="F1" s="75"/>
      <c r="G1" s="75"/>
      <c r="H1" s="75"/>
    </row>
    <row r="2" spans="1:8" x14ac:dyDescent="0.35">
      <c r="B2" s="61" t="s">
        <v>17</v>
      </c>
      <c r="C2" s="61"/>
      <c r="D2" s="61"/>
      <c r="E2" s="61"/>
      <c r="F2" s="61"/>
      <c r="G2" s="61"/>
      <c r="H2" s="61"/>
    </row>
    <row r="3" spans="1:8" ht="26" x14ac:dyDescent="0.35">
      <c r="B3" s="4" t="s">
        <v>14</v>
      </c>
      <c r="C3" s="3" t="s">
        <v>5</v>
      </c>
      <c r="D3" s="1" t="s">
        <v>19</v>
      </c>
      <c r="E3" s="3" t="s">
        <v>6</v>
      </c>
      <c r="F3" s="3" t="s">
        <v>7</v>
      </c>
      <c r="G3" s="3" t="s">
        <v>8</v>
      </c>
      <c r="H3" s="3" t="s">
        <v>9</v>
      </c>
    </row>
    <row r="4" spans="1:8" x14ac:dyDescent="0.35">
      <c r="A4" s="5" t="s">
        <v>136</v>
      </c>
      <c r="B4" s="17" t="s">
        <v>134</v>
      </c>
      <c r="C4" s="18">
        <v>414.01292999999998</v>
      </c>
      <c r="D4" s="18">
        <v>207.00646499999999</v>
      </c>
      <c r="E4" s="18">
        <v>314.46581567999988</v>
      </c>
      <c r="F4" s="18">
        <v>190.65411671000001</v>
      </c>
      <c r="G4" s="19">
        <v>0.75955554257689473</v>
      </c>
      <c r="H4" s="19">
        <v>0.46050280775047298</v>
      </c>
    </row>
    <row r="5" spans="1:8" x14ac:dyDescent="0.35">
      <c r="A5" s="5" t="s">
        <v>162</v>
      </c>
      <c r="B5" s="20" t="s">
        <v>13</v>
      </c>
      <c r="C5" s="7">
        <v>275.50977999999998</v>
      </c>
      <c r="D5" s="7">
        <v>137.75488999999999</v>
      </c>
      <c r="E5" s="7">
        <v>248.96237034999999</v>
      </c>
      <c r="F5" s="7">
        <v>151.76965989999999</v>
      </c>
      <c r="G5" s="10">
        <v>0.90364258702540434</v>
      </c>
      <c r="H5" s="10">
        <v>0.5508685023812947</v>
      </c>
    </row>
    <row r="6" spans="1:8" x14ac:dyDescent="0.35">
      <c r="A6" s="5" t="s">
        <v>162</v>
      </c>
      <c r="B6" s="20" t="s">
        <v>4</v>
      </c>
      <c r="C6" s="7">
        <v>138.50315000000001</v>
      </c>
      <c r="D6" s="7">
        <v>69.251575000000003</v>
      </c>
      <c r="E6" s="7">
        <v>65.503445329999991</v>
      </c>
      <c r="F6" s="7">
        <v>38.884456810000017</v>
      </c>
      <c r="G6" s="10">
        <v>0.47293830739589671</v>
      </c>
      <c r="H6" s="10">
        <v>0.28074781555509759</v>
      </c>
    </row>
    <row r="7" spans="1:8" x14ac:dyDescent="0.35">
      <c r="A7" s="5" t="s">
        <v>136</v>
      </c>
      <c r="B7" s="17" t="s">
        <v>133</v>
      </c>
      <c r="C7" s="18">
        <v>129.03026399999999</v>
      </c>
      <c r="D7" s="18">
        <v>76.803726999999981</v>
      </c>
      <c r="E7" s="18">
        <v>123.06996461999999</v>
      </c>
      <c r="F7" s="18">
        <v>80.265845019999929</v>
      </c>
      <c r="G7" s="19">
        <v>0.95380696593785153</v>
      </c>
      <c r="H7" s="19">
        <v>0.62206991237342546</v>
      </c>
    </row>
    <row r="8" spans="1:8" x14ac:dyDescent="0.35">
      <c r="A8" s="5" t="s">
        <v>162</v>
      </c>
      <c r="B8" s="20" t="s">
        <v>13</v>
      </c>
      <c r="C8" s="7">
        <v>88.956835999999996</v>
      </c>
      <c r="D8" s="7">
        <v>52.950496999999999</v>
      </c>
      <c r="E8" s="7">
        <v>91.498452399999991</v>
      </c>
      <c r="F8" s="7">
        <v>56.160617099999953</v>
      </c>
      <c r="G8" s="10">
        <v>1.028571344421467</v>
      </c>
      <c r="H8" s="10">
        <v>0.63132435488150618</v>
      </c>
    </row>
    <row r="9" spans="1:8" x14ac:dyDescent="0.35">
      <c r="A9" s="5" t="s">
        <v>162</v>
      </c>
      <c r="B9" s="20" t="s">
        <v>4</v>
      </c>
      <c r="C9" s="7">
        <v>40.073427999999993</v>
      </c>
      <c r="D9" s="7">
        <v>23.85323</v>
      </c>
      <c r="E9" s="7">
        <v>31.571512219999999</v>
      </c>
      <c r="F9" s="7">
        <v>24.105227920000001</v>
      </c>
      <c r="G9" s="10">
        <v>0.78784156473960754</v>
      </c>
      <c r="H9" s="10">
        <v>0.60152647584828534</v>
      </c>
    </row>
    <row r="10" spans="1:8" x14ac:dyDescent="0.35">
      <c r="A10" s="5" t="s">
        <v>136</v>
      </c>
      <c r="B10" s="17" t="s">
        <v>132</v>
      </c>
      <c r="C10" s="18">
        <v>1375.779082</v>
      </c>
      <c r="D10" s="18">
        <v>687.88954100000001</v>
      </c>
      <c r="E10" s="18">
        <v>1054.7924356399999</v>
      </c>
      <c r="F10" s="18">
        <v>722.75933139999995</v>
      </c>
      <c r="G10" s="19">
        <v>0.7666873624118673</v>
      </c>
      <c r="H10" s="19">
        <v>0.52534548668185077</v>
      </c>
    </row>
    <row r="11" spans="1:8" x14ac:dyDescent="0.35">
      <c r="A11" s="5" t="s">
        <v>162</v>
      </c>
      <c r="B11" s="20" t="s">
        <v>13</v>
      </c>
      <c r="C11" s="7">
        <v>930.97908199999995</v>
      </c>
      <c r="D11" s="7">
        <v>465.48954099999997</v>
      </c>
      <c r="E11" s="7">
        <v>758.54470632000016</v>
      </c>
      <c r="F11" s="7">
        <v>518.20344851999994</v>
      </c>
      <c r="G11" s="10">
        <v>0.81478168627638414</v>
      </c>
      <c r="H11" s="10">
        <v>0.55662201067585304</v>
      </c>
    </row>
    <row r="12" spans="1:8" x14ac:dyDescent="0.35">
      <c r="A12" s="5" t="s">
        <v>162</v>
      </c>
      <c r="B12" s="20" t="s">
        <v>4</v>
      </c>
      <c r="C12" s="7">
        <v>444.8</v>
      </c>
      <c r="D12" s="7">
        <v>222.4</v>
      </c>
      <c r="E12" s="7">
        <v>296.24772932000008</v>
      </c>
      <c r="F12" s="7">
        <v>204.55588288000001</v>
      </c>
      <c r="G12" s="10">
        <v>0.6660245713129499</v>
      </c>
      <c r="H12" s="10">
        <v>0.45988283021582738</v>
      </c>
    </row>
    <row r="13" spans="1:8" ht="15.5" customHeight="1" x14ac:dyDescent="0.35">
      <c r="A13" s="5" t="s">
        <v>161</v>
      </c>
      <c r="B13" s="21" t="s">
        <v>131</v>
      </c>
      <c r="C13" s="15">
        <v>1918.8222760000001</v>
      </c>
      <c r="D13" s="15">
        <v>971.69973299999992</v>
      </c>
      <c r="E13" s="15">
        <v>1492.3282159400001</v>
      </c>
      <c r="F13" s="15">
        <v>993.67929312999979</v>
      </c>
      <c r="G13" s="16">
        <v>0.7777313379178219</v>
      </c>
      <c r="H13" s="16">
        <v>0.51785895210755828</v>
      </c>
    </row>
    <row r="14" spans="1:8" ht="15.5" customHeight="1" x14ac:dyDescent="0.35">
      <c r="A14" s="5" t="s">
        <v>135</v>
      </c>
      <c r="B14" s="22" t="s">
        <v>130</v>
      </c>
      <c r="C14" s="23">
        <v>1295.445698</v>
      </c>
      <c r="D14" s="23">
        <v>656.194928</v>
      </c>
      <c r="E14" s="23">
        <v>1099.00552907</v>
      </c>
      <c r="F14" s="23">
        <v>726.13372551999987</v>
      </c>
      <c r="G14" s="24">
        <v>0.8483609392247945</v>
      </c>
      <c r="H14" s="24">
        <v>0.56052810753940208</v>
      </c>
    </row>
    <row r="15" spans="1:8" ht="15.5" customHeight="1" x14ac:dyDescent="0.35">
      <c r="A15" s="5" t="s">
        <v>135</v>
      </c>
      <c r="B15" s="22" t="s">
        <v>129</v>
      </c>
      <c r="C15" s="23">
        <v>623.37657799999999</v>
      </c>
      <c r="D15" s="23">
        <v>315.50480499999998</v>
      </c>
      <c r="E15" s="23">
        <v>393.32268686999998</v>
      </c>
      <c r="F15" s="23">
        <v>267.54556760999998</v>
      </c>
      <c r="G15" s="24">
        <v>0.63095518944890494</v>
      </c>
      <c r="H15" s="24">
        <v>0.42918771261566402</v>
      </c>
    </row>
  </sheetData>
  <mergeCells count="2">
    <mergeCell ref="B1:H1"/>
    <mergeCell ref="B2:H2"/>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5"/>
  <sheetViews>
    <sheetView topLeftCell="B7" zoomScaleNormal="100" workbookViewId="0">
      <selection activeCell="B17" sqref="A17:XFD17"/>
    </sheetView>
  </sheetViews>
  <sheetFormatPr defaultColWidth="10.6640625" defaultRowHeight="15.5" x14ac:dyDescent="0.35"/>
  <cols>
    <col min="1" max="1" width="15.6640625" hidden="1" customWidth="1"/>
    <col min="2" max="2" width="56.83203125" customWidth="1"/>
    <col min="3" max="8" width="16.83203125" customWidth="1"/>
  </cols>
  <sheetData>
    <row r="1" spans="1:8" x14ac:dyDescent="0.35">
      <c r="B1" s="77" t="s">
        <v>166</v>
      </c>
      <c r="C1" s="77"/>
      <c r="D1" s="77"/>
      <c r="E1" s="77"/>
      <c r="F1" s="77"/>
      <c r="G1" s="77"/>
      <c r="H1" s="77"/>
    </row>
    <row r="2" spans="1:8" x14ac:dyDescent="0.35">
      <c r="B2" s="78" t="s">
        <v>17</v>
      </c>
      <c r="C2" s="78"/>
      <c r="D2" s="78"/>
      <c r="E2" s="78"/>
      <c r="F2" s="78"/>
      <c r="G2" s="78"/>
      <c r="H2" s="78"/>
    </row>
    <row r="3" spans="1:8" ht="26" x14ac:dyDescent="0.35">
      <c r="B3" s="4" t="s">
        <v>12</v>
      </c>
      <c r="C3" s="3" t="s">
        <v>5</v>
      </c>
      <c r="D3" s="1" t="s">
        <v>19</v>
      </c>
      <c r="E3" s="3" t="s">
        <v>6</v>
      </c>
      <c r="F3" s="3" t="s">
        <v>7</v>
      </c>
      <c r="G3" s="3" t="s">
        <v>8</v>
      </c>
      <c r="H3" s="3" t="s">
        <v>9</v>
      </c>
    </row>
    <row r="4" spans="1:8" x14ac:dyDescent="0.35">
      <c r="A4" s="5" t="s">
        <v>162</v>
      </c>
      <c r="B4" s="6" t="s">
        <v>148</v>
      </c>
      <c r="C4" s="7">
        <v>174.790031</v>
      </c>
      <c r="D4" s="7">
        <v>90.126806999999999</v>
      </c>
      <c r="E4" s="7">
        <v>149.61555106</v>
      </c>
      <c r="F4" s="7">
        <v>90.306454680000044</v>
      </c>
      <c r="G4" s="10">
        <v>0.8559730220541012</v>
      </c>
      <c r="H4" s="10">
        <v>0.51665678050025654</v>
      </c>
    </row>
    <row r="5" spans="1:8" ht="26" x14ac:dyDescent="0.35">
      <c r="A5" s="5" t="s">
        <v>162</v>
      </c>
      <c r="B5" s="6" t="s">
        <v>147</v>
      </c>
      <c r="C5" s="7">
        <v>129.44213199999999</v>
      </c>
      <c r="D5" s="7">
        <v>65.268248999999997</v>
      </c>
      <c r="E5" s="7">
        <v>123.86865272</v>
      </c>
      <c r="F5" s="7">
        <v>91.933668549999993</v>
      </c>
      <c r="G5" s="10">
        <v>0.95694230932475666</v>
      </c>
      <c r="H5" s="10">
        <v>0.71022986974596491</v>
      </c>
    </row>
    <row r="6" spans="1:8" ht="39" x14ac:dyDescent="0.35">
      <c r="A6" s="5" t="s">
        <v>162</v>
      </c>
      <c r="B6" s="6" t="s">
        <v>146</v>
      </c>
      <c r="C6" s="7">
        <v>442.03351800000002</v>
      </c>
      <c r="D6" s="7">
        <v>225.56901400000001</v>
      </c>
      <c r="E6" s="7">
        <v>414.64355559000001</v>
      </c>
      <c r="F6" s="7">
        <v>281.56724415000002</v>
      </c>
      <c r="G6" s="10">
        <v>0.93803645810859082</v>
      </c>
      <c r="H6" s="10">
        <v>0.63698166017808622</v>
      </c>
    </row>
    <row r="7" spans="1:8" ht="26" x14ac:dyDescent="0.35">
      <c r="A7" s="5" t="s">
        <v>162</v>
      </c>
      <c r="B7" s="6" t="s">
        <v>145</v>
      </c>
      <c r="C7" s="7">
        <v>164.84062399999999</v>
      </c>
      <c r="D7" s="7">
        <v>82.794435000000007</v>
      </c>
      <c r="E7" s="7">
        <v>137.84159991999999</v>
      </c>
      <c r="F7" s="7">
        <v>92.730900590000005</v>
      </c>
      <c r="G7" s="10">
        <v>0.83621134508687633</v>
      </c>
      <c r="H7" s="10">
        <v>0.56254883256205102</v>
      </c>
    </row>
    <row r="8" spans="1:8" ht="26" x14ac:dyDescent="0.35">
      <c r="A8" s="5" t="s">
        <v>162</v>
      </c>
      <c r="B8" s="6" t="s">
        <v>144</v>
      </c>
      <c r="C8" s="7">
        <v>97.309472</v>
      </c>
      <c r="D8" s="7">
        <v>48.654736</v>
      </c>
      <c r="E8" s="7">
        <v>68.768483299999986</v>
      </c>
      <c r="F8" s="7">
        <v>32.971206549999998</v>
      </c>
      <c r="G8" s="10">
        <v>0.70669876104147378</v>
      </c>
      <c r="H8" s="10">
        <v>0.33882833677280672</v>
      </c>
    </row>
    <row r="9" spans="1:8" x14ac:dyDescent="0.35">
      <c r="A9" s="5" t="s">
        <v>162</v>
      </c>
      <c r="B9" s="6" t="s">
        <v>143</v>
      </c>
      <c r="C9" s="7">
        <v>117.90149099999999</v>
      </c>
      <c r="D9" s="7">
        <v>59.217472000000001</v>
      </c>
      <c r="E9" s="7">
        <v>113.40624104</v>
      </c>
      <c r="F9" s="7">
        <v>77.702882160000001</v>
      </c>
      <c r="G9" s="10">
        <v>0.96187283195595896</v>
      </c>
      <c r="H9" s="10">
        <v>0.65904919014128505</v>
      </c>
    </row>
    <row r="10" spans="1:8" ht="26" x14ac:dyDescent="0.35">
      <c r="A10" s="5" t="s">
        <v>162</v>
      </c>
      <c r="B10" s="6" t="s">
        <v>141</v>
      </c>
      <c r="C10" s="7">
        <v>296.32770700000009</v>
      </c>
      <c r="D10" s="7">
        <v>149.67330899999999</v>
      </c>
      <c r="E10" s="7">
        <v>156.53782715</v>
      </c>
      <c r="F10" s="7">
        <v>101.08501234000001</v>
      </c>
      <c r="G10" s="10">
        <v>0.52825916528284678</v>
      </c>
      <c r="H10" s="10">
        <v>0.34112575352260249</v>
      </c>
    </row>
    <row r="11" spans="1:8" ht="26" x14ac:dyDescent="0.35">
      <c r="A11" s="5" t="s">
        <v>162</v>
      </c>
      <c r="B11" s="6" t="s">
        <v>140</v>
      </c>
      <c r="C11" s="7">
        <v>232.95053100000001</v>
      </c>
      <c r="D11" s="7">
        <v>118.355716</v>
      </c>
      <c r="E11" s="7">
        <v>104.56210441</v>
      </c>
      <c r="F11" s="7">
        <v>72.175939609999986</v>
      </c>
      <c r="G11" s="10">
        <v>0.44885969549474858</v>
      </c>
      <c r="H11" s="10">
        <v>0.30983376298893262</v>
      </c>
    </row>
    <row r="12" spans="1:8" ht="26" x14ac:dyDescent="0.35">
      <c r="A12" s="5" t="s">
        <v>162</v>
      </c>
      <c r="B12" s="6" t="s">
        <v>139</v>
      </c>
      <c r="C12" s="7">
        <v>170.08486500000001</v>
      </c>
      <c r="D12" s="7">
        <v>85.42998</v>
      </c>
      <c r="E12" s="7">
        <v>151.72546962999999</v>
      </c>
      <c r="F12" s="7">
        <v>112.22521969</v>
      </c>
      <c r="G12" s="10">
        <v>0.89205744220686545</v>
      </c>
      <c r="H12" s="10">
        <v>0.65981896560872733</v>
      </c>
    </row>
    <row r="13" spans="1:8" ht="26" x14ac:dyDescent="0.35">
      <c r="A13" s="5" t="s">
        <v>162</v>
      </c>
      <c r="B13" s="6" t="s">
        <v>138</v>
      </c>
      <c r="C13" s="7">
        <v>17.733723000000001</v>
      </c>
      <c r="D13" s="7">
        <v>8.9059239999999988</v>
      </c>
      <c r="E13" s="7">
        <v>11.02162268</v>
      </c>
      <c r="F13" s="7">
        <v>6.0709735699999996</v>
      </c>
      <c r="G13" s="10">
        <v>0.62150641915406046</v>
      </c>
      <c r="H13" s="10">
        <v>0.34234061116213449</v>
      </c>
    </row>
    <row r="14" spans="1:8" x14ac:dyDescent="0.35">
      <c r="A14" s="5" t="s">
        <v>162</v>
      </c>
      <c r="B14" s="6" t="s">
        <v>128</v>
      </c>
      <c r="C14" s="7">
        <v>75.408181999999996</v>
      </c>
      <c r="D14" s="7">
        <v>37.704090999999998</v>
      </c>
      <c r="E14" s="7">
        <v>60.337108440000002</v>
      </c>
      <c r="F14" s="7">
        <v>34.909791239999997</v>
      </c>
      <c r="G14" s="10">
        <v>0.80014007551594335</v>
      </c>
      <c r="H14" s="10">
        <v>0.46294434256484268</v>
      </c>
    </row>
    <row r="15" spans="1:8" ht="15.5" customHeight="1" x14ac:dyDescent="0.35">
      <c r="A15" s="5" t="s">
        <v>161</v>
      </c>
      <c r="B15" s="8" t="s">
        <v>131</v>
      </c>
      <c r="C15" s="15">
        <v>1918.8222760000001</v>
      </c>
      <c r="D15" s="15">
        <v>971.69973299999992</v>
      </c>
      <c r="E15" s="15">
        <v>1492.3282159400001</v>
      </c>
      <c r="F15" s="15">
        <v>993.67929312999991</v>
      </c>
      <c r="G15" s="16">
        <v>0.7777313379178219</v>
      </c>
      <c r="H15" s="16">
        <v>0.51785895210755828</v>
      </c>
    </row>
  </sheetData>
  <mergeCells count="2">
    <mergeCell ref="B1:H1"/>
    <mergeCell ref="B2:H2"/>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1"/>
  <sheetViews>
    <sheetView topLeftCell="B10" zoomScaleNormal="100" workbookViewId="0">
      <selection activeCell="C19" sqref="C19:F19"/>
    </sheetView>
  </sheetViews>
  <sheetFormatPr defaultColWidth="10.6640625" defaultRowHeight="15.5" x14ac:dyDescent="0.35"/>
  <cols>
    <col min="1" max="1" width="15.6640625" hidden="1" customWidth="1"/>
    <col min="2" max="2" width="19.83203125" customWidth="1"/>
    <col min="3" max="8" width="16.83203125" customWidth="1"/>
  </cols>
  <sheetData>
    <row r="1" spans="1:8" x14ac:dyDescent="0.35">
      <c r="B1" s="77" t="s">
        <v>167</v>
      </c>
      <c r="C1" s="77"/>
      <c r="D1" s="77"/>
      <c r="E1" s="77"/>
      <c r="F1" s="77"/>
      <c r="G1" s="77"/>
      <c r="H1" s="77"/>
    </row>
    <row r="2" spans="1:8" x14ac:dyDescent="0.35">
      <c r="B2" s="78" t="s">
        <v>17</v>
      </c>
      <c r="C2" s="78"/>
      <c r="D2" s="78"/>
      <c r="E2" s="78"/>
      <c r="F2" s="78"/>
      <c r="G2" s="78"/>
      <c r="H2" s="78"/>
    </row>
    <row r="3" spans="1:8" ht="26" x14ac:dyDescent="0.35">
      <c r="B3" s="4" t="s">
        <v>15</v>
      </c>
      <c r="C3" s="3" t="s">
        <v>5</v>
      </c>
      <c r="D3" s="1" t="s">
        <v>19</v>
      </c>
      <c r="E3" s="3" t="s">
        <v>6</v>
      </c>
      <c r="F3" s="3" t="s">
        <v>7</v>
      </c>
      <c r="G3" s="3" t="s">
        <v>8</v>
      </c>
      <c r="H3" s="3" t="s">
        <v>9</v>
      </c>
    </row>
    <row r="4" spans="1:8" x14ac:dyDescent="0.35">
      <c r="A4" s="5" t="s">
        <v>136</v>
      </c>
      <c r="B4" s="17" t="s">
        <v>127</v>
      </c>
      <c r="C4" s="18">
        <v>840.31172000000004</v>
      </c>
      <c r="D4" s="18">
        <v>557.82775000000004</v>
      </c>
      <c r="E4" s="18">
        <v>687.19959136</v>
      </c>
      <c r="F4" s="18">
        <v>436.84236045</v>
      </c>
      <c r="G4" s="19">
        <v>0.81779127317181755</v>
      </c>
      <c r="H4" s="19">
        <v>0.51985751245978096</v>
      </c>
    </row>
    <row r="5" spans="1:8" x14ac:dyDescent="0.35">
      <c r="A5" s="5" t="s">
        <v>162</v>
      </c>
      <c r="B5" s="20" t="s">
        <v>13</v>
      </c>
      <c r="C5" s="7">
        <v>550.68755199999998</v>
      </c>
      <c r="D5" s="7">
        <v>413.01566600000001</v>
      </c>
      <c r="E5" s="7">
        <v>549.72714459000008</v>
      </c>
      <c r="F5" s="7">
        <v>334.79081596999998</v>
      </c>
      <c r="G5" s="10">
        <v>0.99825598489286371</v>
      </c>
      <c r="H5" s="10">
        <v>0.60795057878845982</v>
      </c>
    </row>
    <row r="6" spans="1:8" x14ac:dyDescent="0.35">
      <c r="A6" s="5" t="s">
        <v>162</v>
      </c>
      <c r="B6" s="20" t="s">
        <v>4</v>
      </c>
      <c r="C6" s="7">
        <v>289.624168</v>
      </c>
      <c r="D6" s="7">
        <v>144.812084</v>
      </c>
      <c r="E6" s="7">
        <v>137.47244677</v>
      </c>
      <c r="F6" s="7">
        <v>102.05154448</v>
      </c>
      <c r="G6" s="10">
        <v>0.47465806365303043</v>
      </c>
      <c r="H6" s="10">
        <v>0.35235852444468663</v>
      </c>
    </row>
    <row r="7" spans="1:8" x14ac:dyDescent="0.35">
      <c r="A7" s="5" t="s">
        <v>136</v>
      </c>
      <c r="B7" s="17" t="s">
        <v>126</v>
      </c>
      <c r="C7" s="18">
        <v>2260.5316790000002</v>
      </c>
      <c r="D7" s="18">
        <v>1784.217631</v>
      </c>
      <c r="E7" s="18">
        <v>1578.3505362400001</v>
      </c>
      <c r="F7" s="18">
        <v>1022.09941696</v>
      </c>
      <c r="G7" s="19">
        <v>0.69822093222698001</v>
      </c>
      <c r="H7" s="19">
        <v>0.45215000809550687</v>
      </c>
    </row>
    <row r="8" spans="1:8" x14ac:dyDescent="0.35">
      <c r="A8" s="5" t="s">
        <v>162</v>
      </c>
      <c r="B8" s="20" t="s">
        <v>13</v>
      </c>
      <c r="C8" s="7">
        <v>1860.746046</v>
      </c>
      <c r="D8" s="7">
        <v>1468.670372</v>
      </c>
      <c r="E8" s="7">
        <v>1360.8519109599999</v>
      </c>
      <c r="F8" s="7">
        <v>832.54977262999989</v>
      </c>
      <c r="G8" s="10">
        <v>0.73134746887432067</v>
      </c>
      <c r="H8" s="10">
        <v>0.44742794129253249</v>
      </c>
    </row>
    <row r="9" spans="1:8" x14ac:dyDescent="0.35">
      <c r="A9" s="5" t="s">
        <v>162</v>
      </c>
      <c r="B9" s="20" t="s">
        <v>4</v>
      </c>
      <c r="C9" s="7">
        <v>399.78563300000002</v>
      </c>
      <c r="D9" s="7">
        <v>315.54725899999988</v>
      </c>
      <c r="E9" s="7">
        <v>217.49862528</v>
      </c>
      <c r="F9" s="7">
        <v>189.54964433000009</v>
      </c>
      <c r="G9" s="10">
        <v>0.54403812275064922</v>
      </c>
      <c r="H9" s="10">
        <v>0.47412820442699621</v>
      </c>
    </row>
    <row r="10" spans="1:8" x14ac:dyDescent="0.35">
      <c r="A10" s="5" t="s">
        <v>136</v>
      </c>
      <c r="B10" s="17" t="s">
        <v>125</v>
      </c>
      <c r="C10" s="18">
        <v>4950.7221900000004</v>
      </c>
      <c r="D10" s="18">
        <v>3713.0416420000001</v>
      </c>
      <c r="E10" s="18">
        <v>3297.7482101600008</v>
      </c>
      <c r="F10" s="18">
        <v>2285.4022047100002</v>
      </c>
      <c r="G10" s="19">
        <v>0.66611457553024223</v>
      </c>
      <c r="H10" s="19">
        <v>0.46163006466537349</v>
      </c>
    </row>
    <row r="11" spans="1:8" x14ac:dyDescent="0.35">
      <c r="A11" s="5" t="s">
        <v>162</v>
      </c>
      <c r="B11" s="20" t="s">
        <v>13</v>
      </c>
      <c r="C11" s="7">
        <v>4113.5458429999999</v>
      </c>
      <c r="D11" s="7">
        <v>3085.1593819999989</v>
      </c>
      <c r="E11" s="7">
        <v>2557.05350903</v>
      </c>
      <c r="F11" s="7">
        <v>1787.09884121</v>
      </c>
      <c r="G11" s="10">
        <v>0.62161784665201314</v>
      </c>
      <c r="H11" s="10">
        <v>0.43444242738927952</v>
      </c>
    </row>
    <row r="12" spans="1:8" x14ac:dyDescent="0.35">
      <c r="A12" s="5" t="s">
        <v>162</v>
      </c>
      <c r="B12" s="20" t="s">
        <v>4</v>
      </c>
      <c r="C12" s="7">
        <v>837.17634700000008</v>
      </c>
      <c r="D12" s="7">
        <v>627.88225999999997</v>
      </c>
      <c r="E12" s="7">
        <v>740.69470112999988</v>
      </c>
      <c r="F12" s="7">
        <v>498.30336349999988</v>
      </c>
      <c r="G12" s="10">
        <v>0.88475349761643451</v>
      </c>
      <c r="H12" s="10">
        <v>0.59521911397241123</v>
      </c>
    </row>
    <row r="13" spans="1:8" x14ac:dyDescent="0.35">
      <c r="A13" s="5" t="s">
        <v>136</v>
      </c>
      <c r="B13" s="17" t="s">
        <v>124</v>
      </c>
      <c r="C13" s="18">
        <v>4450.5993749999998</v>
      </c>
      <c r="D13" s="18">
        <v>3560.479495999999</v>
      </c>
      <c r="E13" s="18">
        <v>5123.70891596</v>
      </c>
      <c r="F13" s="18">
        <v>3021.3093802099988</v>
      </c>
      <c r="G13" s="19">
        <v>1.1512402003067279</v>
      </c>
      <c r="H13" s="19">
        <v>0.67885449253899632</v>
      </c>
    </row>
    <row r="14" spans="1:8" x14ac:dyDescent="0.35">
      <c r="A14" s="5" t="s">
        <v>162</v>
      </c>
      <c r="B14" s="20" t="s">
        <v>13</v>
      </c>
      <c r="C14" s="7">
        <v>3485.087563</v>
      </c>
      <c r="D14" s="7">
        <v>2788.0700470000002</v>
      </c>
      <c r="E14" s="7">
        <v>3970.0549171500002</v>
      </c>
      <c r="F14" s="7">
        <v>2415.3120921999989</v>
      </c>
      <c r="G14" s="10">
        <v>1.1391549983704099</v>
      </c>
      <c r="H14" s="10">
        <v>0.69304201072092242</v>
      </c>
    </row>
    <row r="15" spans="1:8" x14ac:dyDescent="0.35">
      <c r="A15" s="5" t="s">
        <v>162</v>
      </c>
      <c r="B15" s="20" t="s">
        <v>4</v>
      </c>
      <c r="C15" s="7">
        <v>965.51181199999996</v>
      </c>
      <c r="D15" s="7">
        <v>772.409449</v>
      </c>
      <c r="E15" s="7">
        <v>1153.6539988100001</v>
      </c>
      <c r="F15" s="7">
        <v>605.99728801000003</v>
      </c>
      <c r="G15" s="10">
        <v>1.194862646392979</v>
      </c>
      <c r="H15" s="10">
        <v>0.62764357771523571</v>
      </c>
    </row>
    <row r="16" spans="1:8" x14ac:dyDescent="0.35">
      <c r="A16" s="5" t="s">
        <v>136</v>
      </c>
      <c r="B16" s="17" t="s">
        <v>123</v>
      </c>
      <c r="C16" s="18">
        <v>5093.1352189999998</v>
      </c>
      <c r="D16" s="18">
        <v>4033.5033389999999</v>
      </c>
      <c r="E16" s="18">
        <v>3463.41671056</v>
      </c>
      <c r="F16" s="18">
        <v>2110.0221895200002</v>
      </c>
      <c r="G16" s="19">
        <v>0.68001664233057935</v>
      </c>
      <c r="H16" s="19">
        <v>0.41428748674265281</v>
      </c>
    </row>
    <row r="17" spans="1:8" x14ac:dyDescent="0.35">
      <c r="A17" s="5" t="s">
        <v>162</v>
      </c>
      <c r="B17" s="20" t="s">
        <v>13</v>
      </c>
      <c r="C17" s="7">
        <v>4273.0387909999999</v>
      </c>
      <c r="D17" s="7">
        <v>3418.4310180000002</v>
      </c>
      <c r="E17" s="7">
        <v>2957.1930619100008</v>
      </c>
      <c r="F17" s="7">
        <v>1857.4540580600001</v>
      </c>
      <c r="G17" s="10">
        <v>0.69205855751614687</v>
      </c>
      <c r="H17" s="10">
        <v>0.43469159745804892</v>
      </c>
    </row>
    <row r="18" spans="1:8" x14ac:dyDescent="0.35">
      <c r="A18" s="5" t="s">
        <v>162</v>
      </c>
      <c r="B18" s="20" t="s">
        <v>4</v>
      </c>
      <c r="C18" s="7">
        <v>820.09642799999995</v>
      </c>
      <c r="D18" s="7">
        <v>615.07232099999999</v>
      </c>
      <c r="E18" s="7">
        <v>506.22364864999969</v>
      </c>
      <c r="F18" s="7">
        <v>252.5681314600001</v>
      </c>
      <c r="G18" s="10">
        <v>0.61727332465591445</v>
      </c>
      <c r="H18" s="10">
        <v>0.30797370020980042</v>
      </c>
    </row>
    <row r="19" spans="1:8" ht="15.5" customHeight="1" x14ac:dyDescent="0.35">
      <c r="A19" s="5" t="s">
        <v>161</v>
      </c>
      <c r="B19" s="21" t="s">
        <v>131</v>
      </c>
      <c r="C19" s="15">
        <v>17595.300182999999</v>
      </c>
      <c r="D19" s="15">
        <v>13649.069858000001</v>
      </c>
      <c r="E19" s="15">
        <v>14150.42396428</v>
      </c>
      <c r="F19" s="15">
        <v>8875.6755518500031</v>
      </c>
      <c r="G19" s="16">
        <v>0.80421611550291594</v>
      </c>
      <c r="H19" s="16">
        <v>0.50443444894594014</v>
      </c>
    </row>
    <row r="20" spans="1:8" ht="15.5" customHeight="1" x14ac:dyDescent="0.35">
      <c r="A20" s="5" t="s">
        <v>135</v>
      </c>
      <c r="B20" s="22" t="s">
        <v>130</v>
      </c>
      <c r="C20" s="23">
        <v>14283.105794999999</v>
      </c>
      <c r="D20" s="23">
        <v>11173.346485</v>
      </c>
      <c r="E20" s="23">
        <v>11394.88054364</v>
      </c>
      <c r="F20" s="23">
        <v>7227.2055800700009</v>
      </c>
      <c r="G20" s="24">
        <v>0.79778730951001864</v>
      </c>
      <c r="H20" s="24">
        <v>0.50599678275855009</v>
      </c>
    </row>
    <row r="21" spans="1:8" ht="15.5" customHeight="1" x14ac:dyDescent="0.35">
      <c r="A21" s="5" t="s">
        <v>135</v>
      </c>
      <c r="B21" s="22" t="s">
        <v>129</v>
      </c>
      <c r="C21" s="23">
        <v>3312.1943880000008</v>
      </c>
      <c r="D21" s="23">
        <v>2475.7233729999998</v>
      </c>
      <c r="E21" s="23">
        <v>2755.5434206399991</v>
      </c>
      <c r="F21" s="23">
        <v>1648.4699717799999</v>
      </c>
      <c r="G21" s="24">
        <v>0.83193891959459432</v>
      </c>
      <c r="H21" s="24">
        <v>0.49769722989458792</v>
      </c>
    </row>
  </sheetData>
  <mergeCells count="2">
    <mergeCell ref="B1:H1"/>
    <mergeCell ref="B2:H2"/>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6"/>
  <sheetViews>
    <sheetView topLeftCell="B9" zoomScaleNormal="100" workbookViewId="0">
      <selection activeCell="B18" sqref="A18:XFD18"/>
    </sheetView>
  </sheetViews>
  <sheetFormatPr defaultColWidth="10.6640625" defaultRowHeight="15.5" x14ac:dyDescent="0.35"/>
  <cols>
    <col min="1" max="1" width="15.6640625" hidden="1" customWidth="1"/>
    <col min="2" max="2" width="56.83203125" customWidth="1"/>
    <col min="3" max="8" width="16.83203125" customWidth="1"/>
  </cols>
  <sheetData>
    <row r="1" spans="1:8" ht="26.25" customHeight="1" x14ac:dyDescent="0.35">
      <c r="B1" s="79" t="s">
        <v>169</v>
      </c>
      <c r="C1" s="77"/>
      <c r="D1" s="77"/>
      <c r="E1" s="77"/>
      <c r="F1" s="77"/>
      <c r="G1" s="77"/>
      <c r="H1" s="77"/>
    </row>
    <row r="2" spans="1:8" x14ac:dyDescent="0.35">
      <c r="B2" s="78" t="s">
        <v>17</v>
      </c>
      <c r="C2" s="78"/>
      <c r="D2" s="78"/>
      <c r="E2" s="78"/>
      <c r="F2" s="78"/>
      <c r="G2" s="78"/>
      <c r="H2" s="78"/>
    </row>
    <row r="3" spans="1:8" ht="26" x14ac:dyDescent="0.35">
      <c r="B3" s="4" t="s">
        <v>12</v>
      </c>
      <c r="C3" s="3" t="s">
        <v>5</v>
      </c>
      <c r="D3" s="1" t="s">
        <v>19</v>
      </c>
      <c r="E3" s="3" t="s">
        <v>6</v>
      </c>
      <c r="F3" s="3" t="s">
        <v>7</v>
      </c>
      <c r="G3" s="3" t="s">
        <v>8</v>
      </c>
      <c r="H3" s="3" t="s">
        <v>9</v>
      </c>
    </row>
    <row r="4" spans="1:8" x14ac:dyDescent="0.35">
      <c r="A4" s="5" t="s">
        <v>162</v>
      </c>
      <c r="B4" s="6" t="s">
        <v>148</v>
      </c>
      <c r="C4" s="7">
        <v>1409.5770319999999</v>
      </c>
      <c r="D4" s="7">
        <v>1094.8520570000001</v>
      </c>
      <c r="E4" s="7">
        <v>1120.4801064799999</v>
      </c>
      <c r="F4" s="7">
        <v>693.0451240299999</v>
      </c>
      <c r="G4" s="10">
        <v>0.79490519570270646</v>
      </c>
      <c r="H4" s="10">
        <v>0.49166885405805899</v>
      </c>
    </row>
    <row r="5" spans="1:8" ht="26" x14ac:dyDescent="0.35">
      <c r="A5" s="5" t="s">
        <v>162</v>
      </c>
      <c r="B5" s="6" t="s">
        <v>147</v>
      </c>
      <c r="C5" s="7">
        <v>827.5951520000001</v>
      </c>
      <c r="D5" s="7">
        <v>646.19126200000005</v>
      </c>
      <c r="E5" s="7">
        <v>777.24523850000003</v>
      </c>
      <c r="F5" s="7">
        <v>407.64258920999998</v>
      </c>
      <c r="G5" s="10">
        <v>0.93916117877403893</v>
      </c>
      <c r="H5" s="10">
        <v>0.49256280468158181</v>
      </c>
    </row>
    <row r="6" spans="1:8" ht="39" x14ac:dyDescent="0.35">
      <c r="A6" s="5" t="s">
        <v>162</v>
      </c>
      <c r="B6" s="6" t="s">
        <v>146</v>
      </c>
      <c r="C6" s="7">
        <v>3026.8696559999998</v>
      </c>
      <c r="D6" s="7">
        <v>2380.8396200000002</v>
      </c>
      <c r="E6" s="7">
        <v>2667.7907210899998</v>
      </c>
      <c r="F6" s="7">
        <v>1901.450021379999</v>
      </c>
      <c r="G6" s="10">
        <v>0.88136954156641112</v>
      </c>
      <c r="H6" s="10">
        <v>0.62819025510756887</v>
      </c>
    </row>
    <row r="7" spans="1:8" ht="26" x14ac:dyDescent="0.35">
      <c r="A7" s="5" t="s">
        <v>162</v>
      </c>
      <c r="B7" s="6" t="s">
        <v>145</v>
      </c>
      <c r="C7" s="7">
        <v>2181.916467</v>
      </c>
      <c r="D7" s="7">
        <v>1708.6715979999999</v>
      </c>
      <c r="E7" s="7">
        <v>1285.64240722</v>
      </c>
      <c r="F7" s="7">
        <v>772.03784274999998</v>
      </c>
      <c r="G7" s="10">
        <v>0.58922622688103121</v>
      </c>
      <c r="H7" s="10">
        <v>0.35383473860092551</v>
      </c>
    </row>
    <row r="8" spans="1:8" ht="26" x14ac:dyDescent="0.35">
      <c r="A8" s="5" t="s">
        <v>162</v>
      </c>
      <c r="B8" s="6" t="s">
        <v>144</v>
      </c>
      <c r="C8" s="7">
        <v>938.22373399999992</v>
      </c>
      <c r="D8" s="7">
        <v>732.61664900000005</v>
      </c>
      <c r="E8" s="7">
        <v>655.29817319000006</v>
      </c>
      <c r="F8" s="7">
        <v>411.32896192999988</v>
      </c>
      <c r="G8" s="10">
        <v>0.69844553004027932</v>
      </c>
      <c r="H8" s="10">
        <v>0.43841244579941518</v>
      </c>
    </row>
    <row r="9" spans="1:8" x14ac:dyDescent="0.35">
      <c r="A9" s="5" t="s">
        <v>162</v>
      </c>
      <c r="B9" s="6" t="s">
        <v>143</v>
      </c>
      <c r="C9" s="7">
        <v>2667.352257</v>
      </c>
      <c r="D9" s="7">
        <v>2072.0875489999999</v>
      </c>
      <c r="E9" s="7">
        <v>1882.2374475399999</v>
      </c>
      <c r="F9" s="7">
        <v>1143.05095203</v>
      </c>
      <c r="G9" s="10">
        <v>0.70565762081119832</v>
      </c>
      <c r="H9" s="10">
        <v>0.42853393249064231</v>
      </c>
    </row>
    <row r="10" spans="1:8" ht="26" x14ac:dyDescent="0.35">
      <c r="A10" s="5" t="s">
        <v>162</v>
      </c>
      <c r="B10" s="6" t="s">
        <v>142</v>
      </c>
      <c r="C10" s="7">
        <v>1189.800506</v>
      </c>
      <c r="D10" s="7">
        <v>936.8476179999999</v>
      </c>
      <c r="E10" s="7">
        <v>1473.53800239</v>
      </c>
      <c r="F10" s="7">
        <v>982.01268170000003</v>
      </c>
      <c r="G10" s="10">
        <v>1.2384748493206641</v>
      </c>
      <c r="H10" s="10">
        <v>0.82535910578945404</v>
      </c>
    </row>
    <row r="11" spans="1:8" ht="26" x14ac:dyDescent="0.35">
      <c r="A11" s="5" t="s">
        <v>162</v>
      </c>
      <c r="B11" s="6" t="s">
        <v>141</v>
      </c>
      <c r="C11" s="7">
        <v>1136.281649</v>
      </c>
      <c r="D11" s="7">
        <v>849.18474299999991</v>
      </c>
      <c r="E11" s="7">
        <v>939.06935832999966</v>
      </c>
      <c r="F11" s="7">
        <v>530.53834887000016</v>
      </c>
      <c r="G11" s="10">
        <v>0.82644066209855649</v>
      </c>
      <c r="H11" s="10">
        <v>0.4669074338540164</v>
      </c>
    </row>
    <row r="12" spans="1:8" ht="26" x14ac:dyDescent="0.35">
      <c r="A12" s="5" t="s">
        <v>162</v>
      </c>
      <c r="B12" s="6" t="s">
        <v>140</v>
      </c>
      <c r="C12" s="7">
        <v>1858.571649</v>
      </c>
      <c r="D12" s="7">
        <v>1422.4150910000001</v>
      </c>
      <c r="E12" s="7">
        <v>1361.7203366700001</v>
      </c>
      <c r="F12" s="7">
        <v>759.98153341999944</v>
      </c>
      <c r="G12" s="10">
        <v>0.73267034790005015</v>
      </c>
      <c r="H12" s="10">
        <v>0.40890623389682379</v>
      </c>
    </row>
    <row r="13" spans="1:8" ht="26" x14ac:dyDescent="0.35">
      <c r="A13" s="5" t="s">
        <v>162</v>
      </c>
      <c r="B13" s="6" t="s">
        <v>139</v>
      </c>
      <c r="C13" s="7">
        <v>1747.0340859999999</v>
      </c>
      <c r="D13" s="7">
        <v>1337.045785</v>
      </c>
      <c r="E13" s="7">
        <v>1450.7273851499999</v>
      </c>
      <c r="F13" s="7">
        <v>927.26005545999999</v>
      </c>
      <c r="G13" s="10">
        <v>0.8303944363624739</v>
      </c>
      <c r="H13" s="10">
        <v>0.53076242924547035</v>
      </c>
    </row>
    <row r="14" spans="1:8" ht="26" x14ac:dyDescent="0.35">
      <c r="A14" s="5" t="s">
        <v>162</v>
      </c>
      <c r="B14" s="6" t="s">
        <v>138</v>
      </c>
      <c r="C14" s="7">
        <v>105.446804</v>
      </c>
      <c r="D14" s="7">
        <v>77.194746999999992</v>
      </c>
      <c r="E14" s="7">
        <v>79.598134869999996</v>
      </c>
      <c r="F14" s="7">
        <v>44.206277060000012</v>
      </c>
      <c r="G14" s="10">
        <v>0.75486531455234984</v>
      </c>
      <c r="H14" s="10">
        <v>0.41922823056827779</v>
      </c>
    </row>
    <row r="15" spans="1:8" x14ac:dyDescent="0.35">
      <c r="A15" s="5" t="s">
        <v>162</v>
      </c>
      <c r="B15" s="6" t="s">
        <v>128</v>
      </c>
      <c r="C15" s="7">
        <v>506.631191</v>
      </c>
      <c r="D15" s="7">
        <v>391.12313899999992</v>
      </c>
      <c r="E15" s="7">
        <v>457.07665285000002</v>
      </c>
      <c r="F15" s="7">
        <v>303.12116400999997</v>
      </c>
      <c r="G15" s="10">
        <v>0.90218814192590846</v>
      </c>
      <c r="H15" s="10">
        <v>0.59830734742504244</v>
      </c>
    </row>
    <row r="16" spans="1:8" ht="15.5" customHeight="1" x14ac:dyDescent="0.35">
      <c r="A16" s="5" t="s">
        <v>161</v>
      </c>
      <c r="B16" s="8" t="s">
        <v>131</v>
      </c>
      <c r="C16" s="15">
        <v>17595.300182999999</v>
      </c>
      <c r="D16" s="15">
        <v>13649.069858000001</v>
      </c>
      <c r="E16" s="15">
        <v>14150.42396428</v>
      </c>
      <c r="F16" s="15">
        <v>8875.6755518499995</v>
      </c>
      <c r="G16" s="16">
        <v>0.8042161155029155</v>
      </c>
      <c r="H16" s="16">
        <v>0.50443444894593981</v>
      </c>
    </row>
  </sheetData>
  <mergeCells count="2">
    <mergeCell ref="B1:H1"/>
    <mergeCell ref="B2:H2"/>
  </mergeCell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45"/>
  <sheetViews>
    <sheetView topLeftCell="B34" zoomScaleNormal="100" workbookViewId="0">
      <selection activeCell="C43" sqref="C43:F43"/>
    </sheetView>
  </sheetViews>
  <sheetFormatPr defaultColWidth="10.6640625" defaultRowHeight="15.5" x14ac:dyDescent="0.35"/>
  <cols>
    <col min="1" max="1" width="15.6640625" hidden="1" customWidth="1"/>
    <col min="2" max="2" width="19.83203125" customWidth="1"/>
    <col min="3" max="8" width="16.83203125" customWidth="1"/>
  </cols>
  <sheetData>
    <row r="1" spans="1:8" x14ac:dyDescent="0.35">
      <c r="B1" s="77" t="s">
        <v>168</v>
      </c>
      <c r="C1" s="77"/>
      <c r="D1" s="77"/>
      <c r="E1" s="77"/>
      <c r="F1" s="77"/>
      <c r="G1" s="77"/>
      <c r="H1" s="77"/>
    </row>
    <row r="2" spans="1:8" x14ac:dyDescent="0.35">
      <c r="B2" s="78" t="s">
        <v>17</v>
      </c>
      <c r="C2" s="78"/>
      <c r="D2" s="78"/>
      <c r="E2" s="78"/>
      <c r="F2" s="78"/>
      <c r="G2" s="78"/>
      <c r="H2" s="78"/>
    </row>
    <row r="3" spans="1:8" ht="26" x14ac:dyDescent="0.35">
      <c r="B3" s="4" t="s">
        <v>14</v>
      </c>
      <c r="C3" s="3" t="s">
        <v>5</v>
      </c>
      <c r="D3" s="1" t="s">
        <v>19</v>
      </c>
      <c r="E3" s="3" t="s">
        <v>6</v>
      </c>
      <c r="F3" s="3" t="s">
        <v>7</v>
      </c>
      <c r="G3" s="3" t="s">
        <v>8</v>
      </c>
      <c r="H3" s="3" t="s">
        <v>9</v>
      </c>
    </row>
    <row r="4" spans="1:8" x14ac:dyDescent="0.35">
      <c r="A4" s="5" t="s">
        <v>136</v>
      </c>
      <c r="B4" s="17" t="s">
        <v>122</v>
      </c>
      <c r="C4" s="18">
        <v>1268.145454</v>
      </c>
      <c r="D4" s="18">
        <v>634.07272699999999</v>
      </c>
      <c r="E4" s="18">
        <v>1454.91756291</v>
      </c>
      <c r="F4" s="18">
        <v>880.14329915000008</v>
      </c>
      <c r="G4" s="19">
        <v>1.1472797212030219</v>
      </c>
      <c r="H4" s="19">
        <v>0.69403970685999894</v>
      </c>
    </row>
    <row r="5" spans="1:8" x14ac:dyDescent="0.35">
      <c r="A5" s="5" t="s">
        <v>162</v>
      </c>
      <c r="B5" s="20" t="s">
        <v>13</v>
      </c>
      <c r="C5" s="7">
        <v>481.89527199999992</v>
      </c>
      <c r="D5" s="7">
        <v>240.94763599999999</v>
      </c>
      <c r="E5" s="7">
        <v>532.54266028999996</v>
      </c>
      <c r="F5" s="7">
        <v>275.05795117000002</v>
      </c>
      <c r="G5" s="10">
        <v>1.1051004050730759</v>
      </c>
      <c r="H5" s="10">
        <v>0.57078366846894502</v>
      </c>
    </row>
    <row r="6" spans="1:8" x14ac:dyDescent="0.35">
      <c r="A6" s="5" t="s">
        <v>162</v>
      </c>
      <c r="B6" s="20" t="s">
        <v>4</v>
      </c>
      <c r="C6" s="7">
        <v>786.25018199999988</v>
      </c>
      <c r="D6" s="7">
        <v>393.12509099999988</v>
      </c>
      <c r="E6" s="7">
        <v>922.37490261999994</v>
      </c>
      <c r="F6" s="7">
        <v>605.08534798000017</v>
      </c>
      <c r="G6" s="10">
        <v>1.173131560076383</v>
      </c>
      <c r="H6" s="10">
        <v>0.76958373025852012</v>
      </c>
    </row>
    <row r="7" spans="1:8" x14ac:dyDescent="0.35">
      <c r="A7" s="5" t="s">
        <v>136</v>
      </c>
      <c r="B7" s="17" t="s">
        <v>121</v>
      </c>
      <c r="C7" s="18">
        <v>507.206998</v>
      </c>
      <c r="D7" s="18">
        <v>253.603499</v>
      </c>
      <c r="E7" s="18">
        <v>454.94039358000032</v>
      </c>
      <c r="F7" s="18">
        <v>319.04520921</v>
      </c>
      <c r="G7" s="19">
        <v>0.89695212284906267</v>
      </c>
      <c r="H7" s="19">
        <v>0.62902367370333478</v>
      </c>
    </row>
    <row r="8" spans="1:8" x14ac:dyDescent="0.35">
      <c r="A8" s="5" t="s">
        <v>162</v>
      </c>
      <c r="B8" s="20" t="s">
        <v>13</v>
      </c>
      <c r="C8" s="7">
        <v>230.77918399999999</v>
      </c>
      <c r="D8" s="7">
        <v>115.38959199999999</v>
      </c>
      <c r="E8" s="7">
        <v>249.85048415000011</v>
      </c>
      <c r="F8" s="7">
        <v>162.20915475000001</v>
      </c>
      <c r="G8" s="10">
        <v>1.082638736386208</v>
      </c>
      <c r="H8" s="10">
        <v>0.70287602173859864</v>
      </c>
    </row>
    <row r="9" spans="1:8" x14ac:dyDescent="0.35">
      <c r="A9" s="5" t="s">
        <v>162</v>
      </c>
      <c r="B9" s="20" t="s">
        <v>4</v>
      </c>
      <c r="C9" s="7">
        <v>276.42781400000001</v>
      </c>
      <c r="D9" s="7">
        <v>138.21390700000001</v>
      </c>
      <c r="E9" s="7">
        <v>205.0899094300002</v>
      </c>
      <c r="F9" s="7">
        <v>156.83605446000001</v>
      </c>
      <c r="G9" s="10">
        <v>0.74192935386017356</v>
      </c>
      <c r="H9" s="10">
        <v>0.56736712630516983</v>
      </c>
    </row>
    <row r="10" spans="1:8" x14ac:dyDescent="0.35">
      <c r="A10" s="5" t="s">
        <v>136</v>
      </c>
      <c r="B10" s="17" t="s">
        <v>120</v>
      </c>
      <c r="C10" s="18">
        <v>1871.5999079999999</v>
      </c>
      <c r="D10" s="18">
        <v>935.79995399999984</v>
      </c>
      <c r="E10" s="18">
        <v>1545.69338487</v>
      </c>
      <c r="F10" s="18">
        <v>1117.4792759899999</v>
      </c>
      <c r="G10" s="19">
        <v>0.8258674187058147</v>
      </c>
      <c r="H10" s="19">
        <v>0.59707166644613885</v>
      </c>
    </row>
    <row r="11" spans="1:8" x14ac:dyDescent="0.35">
      <c r="A11" s="5" t="s">
        <v>162</v>
      </c>
      <c r="B11" s="20" t="s">
        <v>13</v>
      </c>
      <c r="C11" s="7">
        <v>969.06519399999991</v>
      </c>
      <c r="D11" s="7">
        <v>484.53259700000001</v>
      </c>
      <c r="E11" s="7">
        <v>674.93577292999998</v>
      </c>
      <c r="F11" s="7">
        <v>411.95083432000001</v>
      </c>
      <c r="G11" s="10">
        <v>0.69648128640765117</v>
      </c>
      <c r="H11" s="10">
        <v>0.42510125930701842</v>
      </c>
    </row>
    <row r="12" spans="1:8" x14ac:dyDescent="0.35">
      <c r="A12" s="5" t="s">
        <v>162</v>
      </c>
      <c r="B12" s="20" t="s">
        <v>4</v>
      </c>
      <c r="C12" s="7">
        <v>902.53471400000001</v>
      </c>
      <c r="D12" s="7">
        <v>451.267357</v>
      </c>
      <c r="E12" s="7">
        <v>870.75761193999995</v>
      </c>
      <c r="F12" s="7">
        <v>705.52844166999989</v>
      </c>
      <c r="G12" s="10">
        <v>0.96479126889295475</v>
      </c>
      <c r="H12" s="10">
        <v>0.78171889759577695</v>
      </c>
    </row>
    <row r="13" spans="1:8" x14ac:dyDescent="0.35">
      <c r="A13" s="5" t="s">
        <v>136</v>
      </c>
      <c r="B13" s="17" t="s">
        <v>119</v>
      </c>
      <c r="C13" s="18">
        <v>747.09000800000001</v>
      </c>
      <c r="D13" s="18">
        <v>373.54500400000001</v>
      </c>
      <c r="E13" s="18">
        <v>566.12883144999955</v>
      </c>
      <c r="F13" s="18">
        <v>370.19700188999991</v>
      </c>
      <c r="G13" s="19">
        <v>0.75777861487608</v>
      </c>
      <c r="H13" s="19">
        <v>0.49551860943909182</v>
      </c>
    </row>
    <row r="14" spans="1:8" x14ac:dyDescent="0.35">
      <c r="A14" s="5" t="s">
        <v>162</v>
      </c>
      <c r="B14" s="20" t="s">
        <v>13</v>
      </c>
      <c r="C14" s="7">
        <v>392.54523999999998</v>
      </c>
      <c r="D14" s="7">
        <v>196.27261999999999</v>
      </c>
      <c r="E14" s="7">
        <v>276.11264680999972</v>
      </c>
      <c r="F14" s="7">
        <v>200.4572707799999</v>
      </c>
      <c r="G14" s="10">
        <v>0.70339063800646195</v>
      </c>
      <c r="H14" s="10">
        <v>0.51066030193105871</v>
      </c>
    </row>
    <row r="15" spans="1:8" x14ac:dyDescent="0.35">
      <c r="A15" s="5" t="s">
        <v>162</v>
      </c>
      <c r="B15" s="20" t="s">
        <v>4</v>
      </c>
      <c r="C15" s="7">
        <v>354.54476799999998</v>
      </c>
      <c r="D15" s="7">
        <v>177.27238399999999</v>
      </c>
      <c r="E15" s="7">
        <v>290.01618463999989</v>
      </c>
      <c r="F15" s="7">
        <v>169.73973111000001</v>
      </c>
      <c r="G15" s="10">
        <v>0.81799595090908228</v>
      </c>
      <c r="H15" s="10">
        <v>0.47875401481033858</v>
      </c>
    </row>
    <row r="16" spans="1:8" x14ac:dyDescent="0.35">
      <c r="A16" s="5" t="s">
        <v>136</v>
      </c>
      <c r="B16" s="17" t="s">
        <v>118</v>
      </c>
      <c r="C16" s="18">
        <v>1940.949032</v>
      </c>
      <c r="D16" s="18">
        <v>970.47451599999988</v>
      </c>
      <c r="E16" s="18">
        <v>1780.247106410008</v>
      </c>
      <c r="F16" s="18">
        <v>1369.0508352700081</v>
      </c>
      <c r="G16" s="19">
        <v>0.91720445877736378</v>
      </c>
      <c r="H16" s="19">
        <v>0.70535125482368055</v>
      </c>
    </row>
    <row r="17" spans="1:8" x14ac:dyDescent="0.35">
      <c r="A17" s="5" t="s">
        <v>162</v>
      </c>
      <c r="B17" s="20" t="s">
        <v>13</v>
      </c>
      <c r="C17" s="7">
        <v>970.47451599999988</v>
      </c>
      <c r="D17" s="7">
        <v>485.23725799999988</v>
      </c>
      <c r="E17" s="7">
        <v>945.20426830999986</v>
      </c>
      <c r="F17" s="7">
        <v>645.27739814999984</v>
      </c>
      <c r="G17" s="10">
        <v>0.97396093635291292</v>
      </c>
      <c r="H17" s="10">
        <v>0.66490916300371961</v>
      </c>
    </row>
    <row r="18" spans="1:8" x14ac:dyDescent="0.35">
      <c r="A18" s="5" t="s">
        <v>162</v>
      </c>
      <c r="B18" s="20" t="s">
        <v>4</v>
      </c>
      <c r="C18" s="7">
        <v>970.47451599999988</v>
      </c>
      <c r="D18" s="7">
        <v>485.23725799999988</v>
      </c>
      <c r="E18" s="7">
        <v>835.04283810000823</v>
      </c>
      <c r="F18" s="7">
        <v>723.77343712000788</v>
      </c>
      <c r="G18" s="10">
        <v>0.86044798120181476</v>
      </c>
      <c r="H18" s="10">
        <v>0.74579334664364116</v>
      </c>
    </row>
    <row r="19" spans="1:8" x14ac:dyDescent="0.35">
      <c r="A19" s="5" t="s">
        <v>136</v>
      </c>
      <c r="B19" s="17" t="s">
        <v>117</v>
      </c>
      <c r="C19" s="18">
        <v>873.36290599999995</v>
      </c>
      <c r="D19" s="18">
        <v>436.68145299999998</v>
      </c>
      <c r="E19" s="18">
        <v>697.47059442999989</v>
      </c>
      <c r="F19" s="18">
        <v>344.93826761000003</v>
      </c>
      <c r="G19" s="19">
        <v>0.7986034094628699</v>
      </c>
      <c r="H19" s="19">
        <v>0.39495410812650211</v>
      </c>
    </row>
    <row r="20" spans="1:8" x14ac:dyDescent="0.35">
      <c r="A20" s="5" t="s">
        <v>162</v>
      </c>
      <c r="B20" s="20" t="s">
        <v>13</v>
      </c>
      <c r="C20" s="7">
        <v>585.38328799999999</v>
      </c>
      <c r="D20" s="7">
        <v>292.691644</v>
      </c>
      <c r="E20" s="7">
        <v>490.53959580999992</v>
      </c>
      <c r="F20" s="7">
        <v>199.49934487999991</v>
      </c>
      <c r="G20" s="10">
        <v>0.83798018471958824</v>
      </c>
      <c r="H20" s="10">
        <v>0.34080123052641698</v>
      </c>
    </row>
    <row r="21" spans="1:8" x14ac:dyDescent="0.35">
      <c r="A21" s="5" t="s">
        <v>162</v>
      </c>
      <c r="B21" s="20" t="s">
        <v>4</v>
      </c>
      <c r="C21" s="7">
        <v>287.97961800000002</v>
      </c>
      <c r="D21" s="7">
        <v>143.98980900000001</v>
      </c>
      <c r="E21" s="7">
        <v>206.93099862</v>
      </c>
      <c r="F21" s="7">
        <v>145.43892273</v>
      </c>
      <c r="G21" s="10">
        <v>0.718561265054529</v>
      </c>
      <c r="H21" s="10">
        <v>0.50503200101473866</v>
      </c>
    </row>
    <row r="22" spans="1:8" x14ac:dyDescent="0.35">
      <c r="A22" s="5" t="s">
        <v>136</v>
      </c>
      <c r="B22" s="17" t="s">
        <v>116</v>
      </c>
      <c r="C22" s="18">
        <v>273.24239599999999</v>
      </c>
      <c r="D22" s="18">
        <v>136.62119799999999</v>
      </c>
      <c r="E22" s="18">
        <v>314.74911768999988</v>
      </c>
      <c r="F22" s="18">
        <v>171.84356789</v>
      </c>
      <c r="G22" s="19">
        <v>1.151904398064201</v>
      </c>
      <c r="H22" s="19">
        <v>0.62890521531658661</v>
      </c>
    </row>
    <row r="23" spans="1:8" x14ac:dyDescent="0.35">
      <c r="A23" s="5" t="s">
        <v>162</v>
      </c>
      <c r="B23" s="20" t="s">
        <v>13</v>
      </c>
      <c r="C23" s="7">
        <v>144.81846999999999</v>
      </c>
      <c r="D23" s="7">
        <v>72.409234999999995</v>
      </c>
      <c r="E23" s="7">
        <v>169.50984464999999</v>
      </c>
      <c r="F23" s="7">
        <v>85.703754479999986</v>
      </c>
      <c r="G23" s="10">
        <v>1.17049879514678</v>
      </c>
      <c r="H23" s="10">
        <v>0.59180127010042294</v>
      </c>
    </row>
    <row r="24" spans="1:8" x14ac:dyDescent="0.35">
      <c r="A24" s="5" t="s">
        <v>162</v>
      </c>
      <c r="B24" s="20" t="s">
        <v>4</v>
      </c>
      <c r="C24" s="7">
        <v>128.42392599999999</v>
      </c>
      <c r="D24" s="7">
        <v>64.211962999999997</v>
      </c>
      <c r="E24" s="7">
        <v>145.23927304</v>
      </c>
      <c r="F24" s="7">
        <v>86.139813410000002</v>
      </c>
      <c r="G24" s="10">
        <v>1.130936248125602</v>
      </c>
      <c r="H24" s="10">
        <v>0.6707458344638989</v>
      </c>
    </row>
    <row r="25" spans="1:8" x14ac:dyDescent="0.35">
      <c r="A25" s="5" t="s">
        <v>136</v>
      </c>
      <c r="B25" s="17" t="s">
        <v>115</v>
      </c>
      <c r="C25" s="18">
        <v>218.648078</v>
      </c>
      <c r="D25" s="18">
        <v>109.324039</v>
      </c>
      <c r="E25" s="18">
        <v>190.20636435</v>
      </c>
      <c r="F25" s="18">
        <v>160.9068017000001</v>
      </c>
      <c r="G25" s="19">
        <v>0.86992012959748055</v>
      </c>
      <c r="H25" s="19">
        <v>0.73591683572905719</v>
      </c>
    </row>
    <row r="26" spans="1:8" x14ac:dyDescent="0.35">
      <c r="A26" s="5" t="s">
        <v>162</v>
      </c>
      <c r="B26" s="20" t="s">
        <v>13</v>
      </c>
      <c r="C26" s="7">
        <v>92.210723999999985</v>
      </c>
      <c r="D26" s="7">
        <v>46.105361999999992</v>
      </c>
      <c r="E26" s="7">
        <v>70.961256719999994</v>
      </c>
      <c r="F26" s="7">
        <v>68.769202829999998</v>
      </c>
      <c r="G26" s="10">
        <v>0.76955535800803387</v>
      </c>
      <c r="H26" s="10">
        <v>0.74578313505053939</v>
      </c>
    </row>
    <row r="27" spans="1:8" x14ac:dyDescent="0.35">
      <c r="A27" s="5" t="s">
        <v>162</v>
      </c>
      <c r="B27" s="20" t="s">
        <v>4</v>
      </c>
      <c r="C27" s="7">
        <v>126.437354</v>
      </c>
      <c r="D27" s="7">
        <v>63.218677000000007</v>
      </c>
      <c r="E27" s="7">
        <v>119.24510763000001</v>
      </c>
      <c r="F27" s="7">
        <v>92.137598870000033</v>
      </c>
      <c r="G27" s="10">
        <v>0.94311612713755455</v>
      </c>
      <c r="H27" s="10">
        <v>0.72872134662039845</v>
      </c>
    </row>
    <row r="28" spans="1:8" x14ac:dyDescent="0.35">
      <c r="A28" s="5" t="s">
        <v>136</v>
      </c>
      <c r="B28" s="17" t="s">
        <v>114</v>
      </c>
      <c r="C28" s="18">
        <v>1838.13474</v>
      </c>
      <c r="D28" s="18">
        <v>919.06736999999998</v>
      </c>
      <c r="E28" s="18">
        <v>1712.499325629999</v>
      </c>
      <c r="F28" s="18">
        <v>1257.0252213700001</v>
      </c>
      <c r="G28" s="19">
        <v>0.93165059577188536</v>
      </c>
      <c r="H28" s="19">
        <v>0.68385912850436636</v>
      </c>
    </row>
    <row r="29" spans="1:8" x14ac:dyDescent="0.35">
      <c r="A29" s="5" t="s">
        <v>162</v>
      </c>
      <c r="B29" s="20" t="s">
        <v>13</v>
      </c>
      <c r="C29" s="7">
        <v>965.84474</v>
      </c>
      <c r="D29" s="7">
        <v>482.92237</v>
      </c>
      <c r="E29" s="7">
        <v>757.70892692999973</v>
      </c>
      <c r="F29" s="7">
        <v>460.18713958000001</v>
      </c>
      <c r="G29" s="10">
        <v>0.78450386024776586</v>
      </c>
      <c r="H29" s="10">
        <v>0.47646078145023602</v>
      </c>
    </row>
    <row r="30" spans="1:8" x14ac:dyDescent="0.35">
      <c r="A30" s="5" t="s">
        <v>162</v>
      </c>
      <c r="B30" s="20" t="s">
        <v>4</v>
      </c>
      <c r="C30" s="7">
        <v>872.29</v>
      </c>
      <c r="D30" s="7">
        <v>436.14499999999998</v>
      </c>
      <c r="E30" s="7">
        <v>954.79039869999986</v>
      </c>
      <c r="F30" s="7">
        <v>796.83808178999971</v>
      </c>
      <c r="G30" s="10">
        <v>1.0945790949110961</v>
      </c>
      <c r="H30" s="10">
        <v>0.91350133761707664</v>
      </c>
    </row>
    <row r="31" spans="1:8" x14ac:dyDescent="0.35">
      <c r="A31" s="5" t="s">
        <v>136</v>
      </c>
      <c r="B31" s="17" t="s">
        <v>113</v>
      </c>
      <c r="C31" s="18">
        <v>1525.4177239999999</v>
      </c>
      <c r="D31" s="18">
        <v>762.70886199999995</v>
      </c>
      <c r="E31" s="18">
        <v>1491.4853888000071</v>
      </c>
      <c r="F31" s="18">
        <v>987.22924512999759</v>
      </c>
      <c r="G31" s="19">
        <v>0.97775538158097797</v>
      </c>
      <c r="H31" s="19">
        <v>0.64718616389303052</v>
      </c>
    </row>
    <row r="32" spans="1:8" x14ac:dyDescent="0.35">
      <c r="A32" s="5" t="s">
        <v>162</v>
      </c>
      <c r="B32" s="20" t="s">
        <v>13</v>
      </c>
      <c r="C32" s="7">
        <v>779.02788999999984</v>
      </c>
      <c r="D32" s="7">
        <v>389.51394499999992</v>
      </c>
      <c r="E32" s="7">
        <v>804.79962575999934</v>
      </c>
      <c r="F32" s="7">
        <v>505.03456382999991</v>
      </c>
      <c r="G32" s="10">
        <v>1.0330819166949201</v>
      </c>
      <c r="H32" s="10">
        <v>0.64828816825800684</v>
      </c>
    </row>
    <row r="33" spans="1:8" x14ac:dyDescent="0.35">
      <c r="A33" s="5" t="s">
        <v>162</v>
      </c>
      <c r="B33" s="20" t="s">
        <v>4</v>
      </c>
      <c r="C33" s="7">
        <v>746.38983399999995</v>
      </c>
      <c r="D33" s="7">
        <v>373.19491699999998</v>
      </c>
      <c r="E33" s="7">
        <v>686.68576304000737</v>
      </c>
      <c r="F33" s="7">
        <v>482.19468129999768</v>
      </c>
      <c r="G33" s="10">
        <v>0.92000953357037218</v>
      </c>
      <c r="H33" s="10">
        <v>0.64603597119732181</v>
      </c>
    </row>
    <row r="34" spans="1:8" x14ac:dyDescent="0.35">
      <c r="A34" s="5" t="s">
        <v>136</v>
      </c>
      <c r="B34" s="17" t="s">
        <v>112</v>
      </c>
      <c r="C34" s="18">
        <v>649.82200599999999</v>
      </c>
      <c r="D34" s="18">
        <v>324.91100299999999</v>
      </c>
      <c r="E34" s="18">
        <v>370.54361935000009</v>
      </c>
      <c r="F34" s="18">
        <v>280.17175294999993</v>
      </c>
      <c r="G34" s="19">
        <v>0.57022325487388936</v>
      </c>
      <c r="H34" s="19">
        <v>0.43115153128563011</v>
      </c>
    </row>
    <row r="35" spans="1:8" x14ac:dyDescent="0.35">
      <c r="A35" s="5" t="s">
        <v>162</v>
      </c>
      <c r="B35" s="20" t="s">
        <v>13</v>
      </c>
      <c r="C35" s="7">
        <v>412.293204</v>
      </c>
      <c r="D35" s="7">
        <v>206.146602</v>
      </c>
      <c r="E35" s="7">
        <v>236.03250405</v>
      </c>
      <c r="F35" s="7">
        <v>181.54535096999999</v>
      </c>
      <c r="G35" s="10">
        <v>0.57248701108835154</v>
      </c>
      <c r="H35" s="10">
        <v>0.44033068992813179</v>
      </c>
    </row>
    <row r="36" spans="1:8" x14ac:dyDescent="0.35">
      <c r="A36" s="5" t="s">
        <v>162</v>
      </c>
      <c r="B36" s="20" t="s">
        <v>4</v>
      </c>
      <c r="C36" s="7">
        <v>237.52880200000001</v>
      </c>
      <c r="D36" s="7">
        <v>118.76440100000001</v>
      </c>
      <c r="E36" s="7">
        <v>134.51111530000011</v>
      </c>
      <c r="F36" s="7">
        <v>98.626401979999997</v>
      </c>
      <c r="G36" s="10">
        <v>0.56629391537957596</v>
      </c>
      <c r="H36" s="10">
        <v>0.41521870674024619</v>
      </c>
    </row>
    <row r="37" spans="1:8" x14ac:dyDescent="0.35">
      <c r="A37" s="5" t="s">
        <v>136</v>
      </c>
      <c r="B37" s="17" t="s">
        <v>111</v>
      </c>
      <c r="C37" s="18">
        <v>116.9738</v>
      </c>
      <c r="D37" s="18">
        <v>58.486899999999999</v>
      </c>
      <c r="E37" s="18">
        <v>107.09336322</v>
      </c>
      <c r="F37" s="18">
        <v>78.680659689999999</v>
      </c>
      <c r="G37" s="19">
        <v>0.91553290753997896</v>
      </c>
      <c r="H37" s="19">
        <v>0.67263489507906904</v>
      </c>
    </row>
    <row r="38" spans="1:8" x14ac:dyDescent="0.35">
      <c r="A38" s="5" t="s">
        <v>162</v>
      </c>
      <c r="B38" s="20" t="s">
        <v>13</v>
      </c>
      <c r="C38" s="7">
        <v>64.350949999999997</v>
      </c>
      <c r="D38" s="7">
        <v>32.175474999999999</v>
      </c>
      <c r="E38" s="7">
        <v>59.76123063</v>
      </c>
      <c r="F38" s="7">
        <v>45.034682340000003</v>
      </c>
      <c r="G38" s="10">
        <v>0.92867674261219146</v>
      </c>
      <c r="H38" s="10">
        <v>0.69982933181250628</v>
      </c>
    </row>
    <row r="39" spans="1:8" x14ac:dyDescent="0.35">
      <c r="A39" s="5" t="s">
        <v>162</v>
      </c>
      <c r="B39" s="20" t="s">
        <v>4</v>
      </c>
      <c r="C39" s="7">
        <v>52.62285</v>
      </c>
      <c r="D39" s="7">
        <v>26.311425</v>
      </c>
      <c r="E39" s="7">
        <v>47.332132589999993</v>
      </c>
      <c r="F39" s="7">
        <v>33.645977350000003</v>
      </c>
      <c r="G39" s="10">
        <v>0.89945969460034936</v>
      </c>
      <c r="H39" s="10">
        <v>0.63937961075844429</v>
      </c>
    </row>
    <row r="40" spans="1:8" x14ac:dyDescent="0.35">
      <c r="A40" s="5" t="s">
        <v>136</v>
      </c>
      <c r="B40" s="17" t="s">
        <v>110</v>
      </c>
      <c r="C40" s="18">
        <v>1364.3425380000001</v>
      </c>
      <c r="D40" s="18">
        <v>682.17126900000005</v>
      </c>
      <c r="E40" s="18">
        <v>1373.8509864</v>
      </c>
      <c r="F40" s="18">
        <v>881.15338647999977</v>
      </c>
      <c r="G40" s="19">
        <v>1.00696925305425</v>
      </c>
      <c r="H40" s="19">
        <v>0.6458446921780282</v>
      </c>
    </row>
    <row r="41" spans="1:8" x14ac:dyDescent="0.35">
      <c r="A41" s="5" t="s">
        <v>162</v>
      </c>
      <c r="B41" s="20" t="s">
        <v>13</v>
      </c>
      <c r="C41" s="7">
        <v>600.31071599999996</v>
      </c>
      <c r="D41" s="7">
        <v>300.15535799999998</v>
      </c>
      <c r="E41" s="7">
        <v>522.90544209999985</v>
      </c>
      <c r="F41" s="7">
        <v>316.46203363999979</v>
      </c>
      <c r="G41" s="10">
        <v>0.87105798407903134</v>
      </c>
      <c r="H41" s="10">
        <v>0.52716372572632852</v>
      </c>
    </row>
    <row r="42" spans="1:8" x14ac:dyDescent="0.35">
      <c r="A42" s="5" t="s">
        <v>162</v>
      </c>
      <c r="B42" s="20" t="s">
        <v>4</v>
      </c>
      <c r="C42" s="7">
        <v>764.03182200000003</v>
      </c>
      <c r="D42" s="7">
        <v>382.01591100000002</v>
      </c>
      <c r="E42" s="7">
        <v>850.94554430000017</v>
      </c>
      <c r="F42" s="7">
        <v>564.69135283999981</v>
      </c>
      <c r="G42" s="10">
        <v>1.113756678448925</v>
      </c>
      <c r="H42" s="10">
        <v>0.73909402276178982</v>
      </c>
    </row>
    <row r="43" spans="1:8" ht="15.5" customHeight="1" x14ac:dyDescent="0.35">
      <c r="A43" s="5" t="s">
        <v>161</v>
      </c>
      <c r="B43" s="21" t="s">
        <v>131</v>
      </c>
      <c r="C43" s="15">
        <v>13194.935587999989</v>
      </c>
      <c r="D43" s="15">
        <v>6597.4677939999974</v>
      </c>
      <c r="E43" s="15">
        <v>12059.82603909001</v>
      </c>
      <c r="F43" s="15">
        <v>8217.8645243300016</v>
      </c>
      <c r="G43" s="16">
        <v>0.91397384690969596</v>
      </c>
      <c r="H43" s="16">
        <v>0.6228044441386783</v>
      </c>
    </row>
    <row r="44" spans="1:8" ht="15.5" customHeight="1" x14ac:dyDescent="0.35">
      <c r="A44" s="5" t="s">
        <v>135</v>
      </c>
      <c r="B44" s="22" t="s">
        <v>130</v>
      </c>
      <c r="C44" s="23">
        <v>6688.9993880000002</v>
      </c>
      <c r="D44" s="23">
        <v>3344.4996940000001</v>
      </c>
      <c r="E44" s="23">
        <v>5790.8642591399976</v>
      </c>
      <c r="F44" s="23">
        <v>3557.1886817199988</v>
      </c>
      <c r="G44" s="24">
        <v>0.86572952443810258</v>
      </c>
      <c r="H44" s="24">
        <v>0.53179683169078495</v>
      </c>
    </row>
    <row r="45" spans="1:8" ht="15.5" customHeight="1" x14ac:dyDescent="0.35">
      <c r="A45" s="5" t="s">
        <v>135</v>
      </c>
      <c r="B45" s="22" t="s">
        <v>129</v>
      </c>
      <c r="C45" s="23">
        <v>6505.9361999999974</v>
      </c>
      <c r="D45" s="23">
        <v>3252.9680999999991</v>
      </c>
      <c r="E45" s="23">
        <v>6268.9617799500156</v>
      </c>
      <c r="F45" s="23">
        <v>4660.675842610005</v>
      </c>
      <c r="G45" s="24">
        <v>0.96357566186247234</v>
      </c>
      <c r="H45" s="24">
        <v>0.71637281696829525</v>
      </c>
    </row>
  </sheetData>
  <mergeCells count="2">
    <mergeCell ref="B1:H1"/>
    <mergeCell ref="B2:H2"/>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Fogli di lavoro</vt:lpstr>
      </vt:variant>
      <vt:variant>
        <vt:i4>18</vt:i4>
      </vt:variant>
    </vt:vector>
  </HeadingPairs>
  <TitlesOfParts>
    <vt:vector size="18" baseType="lpstr">
      <vt:lpstr>Tabella 1</vt:lpstr>
      <vt:lpstr>Tabella 2</vt:lpstr>
      <vt:lpstr>Tabella 3</vt:lpstr>
      <vt:lpstr>Tabella 4</vt:lpstr>
      <vt:lpstr>Tabella 5</vt:lpstr>
      <vt:lpstr>Tabella 6</vt:lpstr>
      <vt:lpstr>Tabella 7</vt:lpstr>
      <vt:lpstr>Tabella 8</vt:lpstr>
      <vt:lpstr>Tabella 9</vt:lpstr>
      <vt:lpstr>Tabella 10</vt:lpstr>
      <vt:lpstr>Tabella 11</vt:lpstr>
      <vt:lpstr>Tabella 12</vt:lpstr>
      <vt:lpstr>Tabella 13</vt:lpstr>
      <vt:lpstr>Tabella 14</vt:lpstr>
      <vt:lpstr>Tabella 15</vt:lpstr>
      <vt:lpstr>Tabella 16</vt:lpstr>
      <vt:lpstr>Tabella 17</vt:lpstr>
      <vt:lpstr>Tabella 18</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de Chiara</dc:creator>
  <cp:keywords/>
  <dc:description/>
  <cp:lastModifiedBy>Utente</cp:lastModifiedBy>
  <cp:lastPrinted>2019-08-07T17:15:57Z</cp:lastPrinted>
  <dcterms:created xsi:type="dcterms:W3CDTF">2018-07-19T00:03:43Z</dcterms:created>
  <dcterms:modified xsi:type="dcterms:W3CDTF">2021-10-22T13:40:18Z</dcterms:modified>
  <cp:category/>
</cp:coreProperties>
</file>